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255" tabRatio="601" activeTab="0"/>
  </bookViews>
  <sheets>
    <sheet name="Bang CDKT quy 2" sheetId="1" r:id="rId1"/>
    <sheet name="Lai lo quy 2" sheetId="2" r:id="rId2"/>
    <sheet name="Luu chuyen tien quy" sheetId="3" r:id="rId3"/>
    <sheet name="Thuyet minh" sheetId="4" r:id="rId4"/>
    <sheet name="00000000" sheetId="5" state="veryHidden" r:id="rId5"/>
    <sheet name="XXXXXXXX" sheetId="6" state="veryHidden" r:id="rId6"/>
    <sheet name="XXXXXXX0" sheetId="7" state="veryHidden" r:id="rId7"/>
    <sheet name="10000000" sheetId="8" state="veryHidden" r:id="rId8"/>
    <sheet name="20000000" sheetId="9" state="veryHidden" r:id="rId9"/>
    <sheet name="30000000" sheetId="10" state="veryHidden" r:id="rId10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<sst xmlns="http://schemas.openxmlformats.org/spreadsheetml/2006/main" count="363" uniqueCount="300">
  <si>
    <t>M· sè</t>
  </si>
  <si>
    <t>ChØ tiªu</t>
  </si>
  <si>
    <t>01</t>
  </si>
  <si>
    <t>03</t>
  </si>
  <si>
    <t>N¨m tr­íc</t>
  </si>
  <si>
    <t>Tµi s¶n</t>
  </si>
  <si>
    <t>Sè ®Çu n¨m</t>
  </si>
  <si>
    <t>- Nguyªn gi¸</t>
  </si>
  <si>
    <t>Nguån vèn</t>
  </si>
  <si>
    <t>C¸c chØ tiªu ngoµi b¶ng c©n ®èi kÕ to¸n</t>
  </si>
  <si>
    <t>§¬n vÞ tÝnh: ®ång</t>
  </si>
  <si>
    <t>20</t>
  </si>
  <si>
    <t>21</t>
  </si>
  <si>
    <t>30</t>
  </si>
  <si>
    <t>40</t>
  </si>
  <si>
    <t>50</t>
  </si>
  <si>
    <t>60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</si>
  <si>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</si>
  <si>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</si>
  <si>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</si>
  <si>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</si>
  <si>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</si>
  <si>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</si>
  <si>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</si>
  <si>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</si>
  <si>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</si>
  <si>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</si>
  <si>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</si>
  <si>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Q Toan Quy 1- 2003 Da Ket chuyen XL.xls</t>
  </si>
  <si>
    <t>Bang ke cong no.xls</t>
  </si>
  <si>
    <t>Book1</t>
  </si>
  <si>
    <t>BCQT Quý II 2004 Cuc thue.xls</t>
  </si>
  <si>
    <t>24</t>
  </si>
  <si>
    <t>11</t>
  </si>
  <si>
    <t>10</t>
  </si>
  <si>
    <t>C«ng ty CP c¬ giíi vµ XD Th¨ng long</t>
  </si>
  <si>
    <t>ThuyÕt minh</t>
  </si>
  <si>
    <t xml:space="preserve">             Bé Giao th«ng vËn t¶i</t>
  </si>
  <si>
    <t xml:space="preserve">      Tæng c«ng ty XD Th¨ng long</t>
  </si>
  <si>
    <t>A- Tµi s¶n ng¾n h¹n</t>
  </si>
  <si>
    <t>1. TiÒn</t>
  </si>
  <si>
    <t>2. C¸c kho¶n t­¬ng ®­¬ng tiÒn</t>
  </si>
  <si>
    <t>I. TiÒn vµ c¸c kho¶n t­¬ng ®­¬ng tiÒn</t>
  </si>
  <si>
    <t>II. C¸c kho¶n ®Çu t­ tµi chÝnh ng¾n h¹n</t>
  </si>
  <si>
    <t>1. §Çu t­ ng¾n h¹n</t>
  </si>
  <si>
    <t>1. Ph¶i thu cña kh¸ch hµng</t>
  </si>
  <si>
    <t>2. Tr¶ tr­íc cho ng­êi b¸n</t>
  </si>
  <si>
    <t>4. Ph¶i thu theo tiÕn ®é kÕ ho¹ch H§ XD</t>
  </si>
  <si>
    <t>5. C¸c kho¶n ph¶i thu kh¸c</t>
  </si>
  <si>
    <t>IV. Hµng tån kho</t>
  </si>
  <si>
    <t>1. Hµng tån kho</t>
  </si>
  <si>
    <t>2. Dù phßng gi¶m gi¸ hµng tån kho(*)</t>
  </si>
  <si>
    <t>V. Tµi s¶n ng¾n h¹n kh¸c</t>
  </si>
  <si>
    <t>1. Chi phÝ tr¶ tr­íc ng¾n h¹n</t>
  </si>
  <si>
    <t>B- Tµi s¶n dµi h¹n</t>
  </si>
  <si>
    <t>(100=110+120+130+140+150)</t>
  </si>
  <si>
    <t>(200=210+220+240+250+260)</t>
  </si>
  <si>
    <t>I. C¸c kho¶n ph¶i thu dµi h¹n</t>
  </si>
  <si>
    <t>1. Ph¶i thu dµi h¹n cña kh¸ch hµng</t>
  </si>
  <si>
    <t>II. Tµi s¶n cè ®Þnh</t>
  </si>
  <si>
    <t>1. Tµi s¶n cè ®Þnh h÷u h×nh</t>
  </si>
  <si>
    <t>- Gi¸ trÞ hao mßn luü kÕ(*)</t>
  </si>
  <si>
    <t>2. Tµi s¶n cè ®Þnh thuª tµi chÝnh</t>
  </si>
  <si>
    <t>3. Tµi s¶n cè ®Þnh v« h×nh</t>
  </si>
  <si>
    <t>4. Chi phÝ x©y dùng c¬ b¶n dë dang</t>
  </si>
  <si>
    <t>III. BÊt ®éng s¶n ®Çu t­</t>
  </si>
  <si>
    <t>IV. C¸c kho¶n ®Çu t­ tµi chÝnh dµi h¹n</t>
  </si>
  <si>
    <t>1. §Çu t­ vµo c«ng ty con</t>
  </si>
  <si>
    <t>2. §Çu t­ vµo c«ng ty liªn kÕt, liªn doanh</t>
  </si>
  <si>
    <t>V. Tµi s¶n dµi h¹n kh¸c</t>
  </si>
  <si>
    <t>1. Chi phÝ tr¶ tr­íc dµi h¹n</t>
  </si>
  <si>
    <t>2. Tµi s¶n thuÕ thu nhËp ho·n l¹i</t>
  </si>
  <si>
    <t>3. Tµi s¶n dµi h¹n kh¸c</t>
  </si>
  <si>
    <t>Tæng céng tµi s¶n (270=100+200)</t>
  </si>
  <si>
    <t>I. Nî ng¾n h¹n</t>
  </si>
  <si>
    <t>1. Vay vµ nî ng¾n h¹n</t>
  </si>
  <si>
    <t>2. Ph¶i tr¶ ng­êi b¸n</t>
  </si>
  <si>
    <t>4. ThuÕ vµ c¸c kho¶n ph¶i nép Nhµ n­íc</t>
  </si>
  <si>
    <t>6. Chi phÝ ph¶i tr¶</t>
  </si>
  <si>
    <t>7. Ph¶i tr¶ néi bé</t>
  </si>
  <si>
    <t>8. Ph¶i tr¶ theo tiÕn ®é KHH§ XD</t>
  </si>
  <si>
    <t>II. Nî dµi h¹n</t>
  </si>
  <si>
    <t>1. Ph¶i tr¶ dµi h¹n ng­êi b¸n</t>
  </si>
  <si>
    <t>2. Ph¶i tr¶ dµi h¹n néi bé</t>
  </si>
  <si>
    <t>3. Ph¶i tr¶ dµi h¹n kh¸c</t>
  </si>
  <si>
    <t>4. Vay vµ nî dµi h¹n</t>
  </si>
  <si>
    <t>5. ThuÕ thu nhËp ho·n l¹i ph¶i tr¶</t>
  </si>
  <si>
    <t>I. Vèn chñ së h÷u</t>
  </si>
  <si>
    <t>1. Vèn ®Çu t­ cña chñ së h÷u</t>
  </si>
  <si>
    <t>2. ThÆng d­ vèn cæ phÇn</t>
  </si>
  <si>
    <t>II. Nguån kinh phÝ vµ quü kh¸c</t>
  </si>
  <si>
    <t>1. Quü khen th­ëng, phóc lîi</t>
  </si>
  <si>
    <t>2. Nguån kinh phÝ</t>
  </si>
  <si>
    <t>3. Nguån kinh phÝ ®· h×nh thµnh TSC§</t>
  </si>
  <si>
    <t>1. Tµi s¶n thuª ngoµi</t>
  </si>
  <si>
    <t>2. VËt t­, hµng ho¸ nhËn gi÷ hé, nhËn gia c«ng</t>
  </si>
  <si>
    <t>4. Nî khã ®ßi ®· xö lý</t>
  </si>
  <si>
    <t>5. Ngo¹i tÖ c¸c lo¹i</t>
  </si>
  <si>
    <t>KÕ to¸n tr­ëng</t>
  </si>
  <si>
    <t>( Ký, hä tªn )</t>
  </si>
  <si>
    <t>Ng­êi lËp biÓu</t>
  </si>
  <si>
    <t>( Ký, hä tªn, ®ãng dÊu )</t>
  </si>
  <si>
    <t>1. Doanh thu b¸n hµng vµ cung cÊp dÞch vô</t>
  </si>
  <si>
    <t>4. Gi¸ vèn hµng b¸n</t>
  </si>
  <si>
    <t>5. Lîi nhuËn gép vÒ b¸n hµng vµ cung cÊp dÞch vô (20=10-11)</t>
  </si>
  <si>
    <t>6. Doanh thu ho¹t ®éng tµi chÝnh</t>
  </si>
  <si>
    <t>7. Chi phÝ tµi chÝnh</t>
  </si>
  <si>
    <t>- Trong ®ã: Chi phÝ l·i vay</t>
  </si>
  <si>
    <t>8. Chi phÝ b¸n hµng</t>
  </si>
  <si>
    <t>9. Chi phÝ qu¶n lý doanh nghiÖp</t>
  </si>
  <si>
    <t>10. Lîi nhuËn thuÇn tõ ho¹t ®éng kinh doanh (30=20+(21-22)-(24+25))</t>
  </si>
  <si>
    <t>11. Thu nhËp kh¸c</t>
  </si>
  <si>
    <t>12. Chi phÝ kh¸c</t>
  </si>
  <si>
    <t>13. Lîi nhuËn kh¸c (40=31-32)</t>
  </si>
  <si>
    <t>14. Tæng lîi nhuËn kÕ to¸n tr­íc thuÕ (50=30+40)</t>
  </si>
  <si>
    <t xml:space="preserve">           Bé Giao th«ng vËn t¶i</t>
  </si>
  <si>
    <t xml:space="preserve">       Tæng c«ng ty XD Th¨ng long</t>
  </si>
  <si>
    <t>22</t>
  </si>
  <si>
    <t>23</t>
  </si>
  <si>
    <t>25</t>
  </si>
  <si>
    <t>31</t>
  </si>
  <si>
    <t>32</t>
  </si>
  <si>
    <t>51</t>
  </si>
  <si>
    <t>3. Ng­êi mua tr¶ tiÒn tr­íc</t>
  </si>
  <si>
    <t>3. §Çu t­ dµi h¹n kh¸c</t>
  </si>
  <si>
    <t>Ban hµnh theo Q§ sè 15/2006/Q§-BTC</t>
  </si>
  <si>
    <t>Ngµy 20 th¸ng 03 n¨m 2006 cña Bé tr­ëng BTC</t>
  </si>
  <si>
    <t>V.01</t>
  </si>
  <si>
    <t>2. Dù phßng gi¶m gi¸ ®Çu t­ ng¾n h¹n(*)</t>
  </si>
  <si>
    <t>V.02</t>
  </si>
  <si>
    <t>III. C¸c kho¶n ph¶i thu ng¾n h¹n</t>
  </si>
  <si>
    <t>3. Ph¶i thu néi bé ng¾n h¹n</t>
  </si>
  <si>
    <t>6. Dù phßng ph¶i thu ng¾n h¹n khã ®ßi(*)</t>
  </si>
  <si>
    <t>V.03</t>
  </si>
  <si>
    <t>V.04</t>
  </si>
  <si>
    <t>2. ThuÕ GTGT ®­îc khÊu trõ</t>
  </si>
  <si>
    <t>3. ThuÕ vµ c¸c kho¶n kh¸c ph¶i thu Nhµ n­íc</t>
  </si>
  <si>
    <t>4. Tµi s¶n ng¾n h¹n kh¸c</t>
  </si>
  <si>
    <t>V.05</t>
  </si>
  <si>
    <t>4. Ph¶i thu dµi h¹n kh¸c</t>
  </si>
  <si>
    <t>5. Dù phßng ph¶i thu dµi h¹n khã ®ßi (*)</t>
  </si>
  <si>
    <t>2. Vèn kinh doanh ë ®¬n vÞ trùc thuéc</t>
  </si>
  <si>
    <t>3. Ph¶i thu dµi h¹n néi bé</t>
  </si>
  <si>
    <t>V.06</t>
  </si>
  <si>
    <t>V.07</t>
  </si>
  <si>
    <t>V.08</t>
  </si>
  <si>
    <t>V.09</t>
  </si>
  <si>
    <t>V.10</t>
  </si>
  <si>
    <t>V.11</t>
  </si>
  <si>
    <t>V.12</t>
  </si>
  <si>
    <t>4. Dù phßng gi¶m gi¸ ®Çu t­ tµi chÝnh dµi h¹n (*)</t>
  </si>
  <si>
    <t>V.14</t>
  </si>
  <si>
    <t>V.15</t>
  </si>
  <si>
    <t>V.21</t>
  </si>
  <si>
    <t>A- Nî ph¶i tr¶(300=310+330)</t>
  </si>
  <si>
    <t>5. Ph¶i tr¶ ng­êi lao ®éng</t>
  </si>
  <si>
    <t>V.16</t>
  </si>
  <si>
    <t>V.17</t>
  </si>
  <si>
    <t>V.18</t>
  </si>
  <si>
    <t>6. Dù phßng trî cÊp mÊt viÖc lµm</t>
  </si>
  <si>
    <t>7. Dù phßng ph¶i tr¶ dµi h¹n</t>
  </si>
  <si>
    <t>V.19</t>
  </si>
  <si>
    <t>V.20</t>
  </si>
  <si>
    <t>B- Vèn chñ së h÷u (400=410+430)</t>
  </si>
  <si>
    <t>V.22</t>
  </si>
  <si>
    <t>3. Vèn kh¸c cña chñ së h÷u</t>
  </si>
  <si>
    <t>4. Cæ phiÕu quü(*)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</si>
  <si>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</si>
  <si>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</si>
  <si>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</si>
  <si>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</si>
  <si>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</si>
  <si>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</si>
  <si>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</si>
  <si>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V.23</t>
  </si>
  <si>
    <t>Tæng céng nguån vèn (440=300+400)</t>
  </si>
  <si>
    <t>V.24</t>
  </si>
  <si>
    <t>3. Hµng ho¸ nhËn b¸n bé, nhËn ký göi, ký c­îc</t>
  </si>
  <si>
    <t>6. Dù to¸n chi sù nghiÖp dù ¸n</t>
  </si>
  <si>
    <t>N¨m nay</t>
  </si>
  <si>
    <t>VI.25</t>
  </si>
  <si>
    <t>2. C¸c kho¶n gi¶m trõ doanh thu</t>
  </si>
  <si>
    <t>02</t>
  </si>
  <si>
    <t>3. Doanh thu thuÇn vÒ b¸n hµng vµ cung cÊp dÞch vô ( 10=01-02)</t>
  </si>
  <si>
    <t>VI.27</t>
  </si>
  <si>
    <t>VI.26</t>
  </si>
  <si>
    <t>VI.28</t>
  </si>
  <si>
    <t>15. Chi phÝ thuÕ TNDN hiÖn hµnh</t>
  </si>
  <si>
    <t>16. Chi phÝ thuÕ TNDN ho·n l¹i</t>
  </si>
  <si>
    <t>52</t>
  </si>
  <si>
    <t>70</t>
  </si>
  <si>
    <t>17. Lîi nhuËn sau thuÕ thu nhËp doanh nghiÖp (60=50-51-52)</t>
  </si>
  <si>
    <t>VI.30</t>
  </si>
  <si>
    <t xml:space="preserve">        Tæng c«ng ty XD Th¨ng long</t>
  </si>
  <si>
    <t>( Theo ph­¬ng ph¸p trùc tiÕp )</t>
  </si>
  <si>
    <t>I. L­u chuyÓn tiÒn tõ ho¹t ®éng kinh doanh</t>
  </si>
  <si>
    <t>2. TiÒn chi tr¶ cho ng­êi cung cÊp hµng ho¸ vµ dÞch vô</t>
  </si>
  <si>
    <t>3. TiÒn chi tr¶ cho ng­êi lao ®éng</t>
  </si>
  <si>
    <t>4. TiÒn chi tr¶ l·i vay</t>
  </si>
  <si>
    <t>04</t>
  </si>
  <si>
    <t>5. TiÒn chi nép thuÕ Thu nhËp doanh nghiÖp</t>
  </si>
  <si>
    <t>05</t>
  </si>
  <si>
    <t>6. TiÒn thu kh¸c tõ ho¹t ®éng kinh doanh</t>
  </si>
  <si>
    <t>06</t>
  </si>
  <si>
    <t>7. TiÒn chi kh¸c cho ho¹t ®éng kinh doanh</t>
  </si>
  <si>
    <t>07</t>
  </si>
  <si>
    <t>L­u chuyÓn tiÒn thuÇn tõ ho¹t ®éng kinh doanh</t>
  </si>
  <si>
    <t>II. L­u chuyÓn tiÒn tõ ho¹t ®éng ®Çu t­</t>
  </si>
  <si>
    <t>1. TiÒn chi ®Ó mua s¾m, x©y dùng TSC§ vµ c¸c tµi s¶n dµi h¹n kh¸c</t>
  </si>
  <si>
    <t>2. TiÒn thu tõ thanh lý, nh­îng b¸n TSC§ vµ c¸c tµi s¶n dµi h¹n kh¸c</t>
  </si>
  <si>
    <t>3. TiÒn chi cho vay, mua c¸c c«ng cô nî cña ®¬n vÞ kh¸c</t>
  </si>
  <si>
    <t>4. TiÒn thu håi cho vay, b¸n l¹i c¸c c«ng cô nî cña ®¬n vÞ kh¸c</t>
  </si>
  <si>
    <t>5. TiÒn chi ®Çu t­ gãp vèn vµo ®¬n vÞ kh¸c</t>
  </si>
  <si>
    <t>6. TiÒn thu håi ®Çu t­ gãp vèn vµo ®¬n vÞ kh¸c</t>
  </si>
  <si>
    <t>26</t>
  </si>
  <si>
    <t>7. TiÒn thu l·i cho vay, cæ tøc vµ lîi nhuËn ®­îc chia</t>
  </si>
  <si>
    <t>27</t>
  </si>
  <si>
    <t>L­u chuyÓn tiÒn thuÇn tõ ho¹t ®éng ®Çu t­</t>
  </si>
  <si>
    <t>III. L­u chuyÓn tiÒn tõ ho¹t ®éng tµi chÝnh</t>
  </si>
  <si>
    <t>1. TiÒn thu tõ ph¸t hµnh cæ phiÕu, nhËn vèn gãp cña chñ së h÷u</t>
  </si>
  <si>
    <t>2. TiÒn chi tr¶ vèn gãp cho c¸c chñ së h÷u, mua l¹i cæ phiÕu cña doanh nghiÖp ®· ph¸t hµnh</t>
  </si>
  <si>
    <t>3. TiÒn vay ng¾n h¹n, dµi h¹n nhËn ®­îc</t>
  </si>
  <si>
    <t>33</t>
  </si>
  <si>
    <t>4. TiÒn chi tr¶ nî gèc vay</t>
  </si>
  <si>
    <t>34</t>
  </si>
  <si>
    <t>5. TiÒn chi tr¶ nî thuª tµi chÝnh</t>
  </si>
  <si>
    <t>35</t>
  </si>
  <si>
    <t>6. Cæ tøc, lîi nhuËn ®· tr¶ cho chñ së h÷u</t>
  </si>
  <si>
    <t>36</t>
  </si>
  <si>
    <t>L­u chuyÓn tiÒn thuÇn tõ ho¹t ®éng tµi chÝnh</t>
  </si>
  <si>
    <t>TiÒn vµ t­¬ng ®­¬ng tiÒn ®Çu kú</t>
  </si>
  <si>
    <r>
      <t>¶</t>
    </r>
    <r>
      <rPr>
        <sz val="12"/>
        <rFont val=".VnTime"/>
        <family val="2"/>
      </rPr>
      <t>nh h­ëng cña thay ®æi tû gi¸ hèi ®o¸i quy ®æi ngo¹i tÖ</t>
    </r>
  </si>
  <si>
    <t>61</t>
  </si>
  <si>
    <t xml:space="preserve">    Ng­êi lËp biÓu                                KÕ to¸n tr­ëng</t>
  </si>
  <si>
    <t xml:space="preserve">      ( Ký, hä tªn )                                    ( Ký, hä tªn )</t>
  </si>
  <si>
    <t>ngµy 20/03/2006cña Bé tr­ëng BTC</t>
  </si>
  <si>
    <t xml:space="preserve">Ban hµnh theo Q§ sè 15/2006/Q§-BTC </t>
  </si>
  <si>
    <t>1. TiÒn thu tõ b¸n hµng, cung cÊp dÞch vô vµ doanh thu kh¸c</t>
  </si>
  <si>
    <t>L­u chuyÓn tiÒn thuÇn trong kú(50=20+30+40)</t>
  </si>
  <si>
    <t>TiÒn vµ t­¬ng ®­¬ng tiÒn cuèi kú (70=50+60+61)</t>
  </si>
  <si>
    <t>VII.34</t>
  </si>
  <si>
    <t>Sè cuèi quý</t>
  </si>
  <si>
    <t>B¶ng c©n ®èi kÕ to¸n gi÷a niªn ®é</t>
  </si>
  <si>
    <t>B¸o c¸o kÕt qu¶ ho¹t ®éng kinh doanh gi÷a niªn ®é</t>
  </si>
  <si>
    <t>Luü kÕ tõ ®Çu n¨m ®Õn cuèi quý nµy</t>
  </si>
  <si>
    <t>B¸o c¸o l­u chuyÓn tiÒn tÖ gi÷a niªn ®é</t>
  </si>
  <si>
    <t>MÉu sè B03a-DN</t>
  </si>
  <si>
    <t xml:space="preserve">MÉu sè B02a-DN </t>
  </si>
  <si>
    <t>MÉu sè B01a-DN</t>
  </si>
  <si>
    <t>9. C¸c kho¶n ph¶i tr¶, ph¶i nép ng¾n h¹n kh¸c</t>
  </si>
  <si>
    <t>V13</t>
  </si>
  <si>
    <t>10. Dù phßng ph¶i tr¶ ng¾n h¹n</t>
  </si>
  <si>
    <t>Tæng gi¸m ®èc c«ng ty</t>
  </si>
  <si>
    <t xml:space="preserve"> ngµy 20/03/2006 cña Bé tr­ëng BTC</t>
  </si>
  <si>
    <t>18. L·i c¬ b¶n trªn cæ phiÕu</t>
  </si>
  <si>
    <t>c«ng ty cp c¬ giíi vµ XD th¨ng long</t>
  </si>
  <si>
    <t>MÉu sè B 09a - DN</t>
  </si>
  <si>
    <r>
      <t xml:space="preserve">    §Þa chØ:</t>
    </r>
    <r>
      <rPr>
        <i/>
        <sz val="10"/>
        <rFont val=".VnAvant"/>
        <family val="2"/>
      </rPr>
      <t xml:space="preserve"> Xu©n ®Ønh - Tõ liªm - Hµ néi</t>
    </r>
  </si>
  <si>
    <t>Ban hµnh theo QuyÕt ®Þnh sè 15/2006/Q§-BTC     Ngµy 20/03/2006 cña Bé tr­ëng Bé Tµi chÝnh</t>
  </si>
  <si>
    <t>B¶n thuyÕt minh b¸o c¸o tµi chÝnh chän läc</t>
  </si>
  <si>
    <t>I - §Æc ®iÓm kinh doanh cña doanh nghiÖp</t>
  </si>
  <si>
    <t>1. H×nh thøc së h÷u vèn: C«ng ty Cæ phÇn.</t>
  </si>
  <si>
    <t>2. LÜnh vùc kinh doanh: X©y dùng c¬ b¶n, kinh doanh h¹ tÇng ®« thÞ</t>
  </si>
  <si>
    <t>3. Ngµnh nghÒ kinh doanh: X©y dùng c¸c c«ng tr×nh giao th«ng, c«ng tr×nh d©n dông, ®Çu t­ h¹ tÇng.</t>
  </si>
  <si>
    <t>4. §Æc ®iÓm ho¹t ®éng kinh doanh cña doanh nghiÖp trong kú kÕ to¸n cã ¶nh h­ëng ®Õn b¸o c¸o tµi chÝnh:</t>
  </si>
  <si>
    <t>§Þa bµn ho¹t ®éng réng, x¸c ®Þnh gi¸ trÞ x©y dùng c¬ b¶n dë dang t¹i thêi ®iÓm b¸o c¸o ch­a kÞp thêi; c«ng t¸c nghiÖm thu, thanh to¸n khèi l­îng cña mét sè c«ng tr×nh ®­îc x©y dùng b»ng nguån vèn Ng©n s¸ch Trung ­¬ng cßn bÞ chËm. V× vËy lµm ¶nh h­ëng kh«ng nhá ®Õn kÕt qu¶ s¶n xuÊt kinh doanh trong kú cña doanh nghiÖp.</t>
  </si>
  <si>
    <t>II - Kú kÕ to¸n, ®¬n vÞ tiÒn tÖ sö dông trong kÕ to¸n</t>
  </si>
  <si>
    <t>1. Kú kÕ to¸n n¨m ( b¾t ®Çu tõ ngµy 01/01/2009 kÕt thóc vµo ngµy 31/12/2009)</t>
  </si>
  <si>
    <t xml:space="preserve">2. §¬n vÞ tiÒn tÖ sö dông trong kÕ to¸n: §ång ViÖt Nam. </t>
  </si>
  <si>
    <t>III - ChuÈn mùc vµ chÕ ®é kÕ to¸n ¸p dông</t>
  </si>
  <si>
    <t>1. ChÕ ®é kÕ to¸n ¸p dông: KÕ to¸n doanh nghiÖp</t>
  </si>
  <si>
    <t>2. Tuyªn bè vÒ viÖc tu©n thñ chuÈn mùc kÕ to¸n vµ chÕ ®é kÕ to¸n: Doanh nghiÖp tu©n thñ c¸c chuÈn mùc kÕ to¸n còng nh­ chÕ ®é kÕ to¸n do nhµ n­íc ban hµnh.</t>
  </si>
  <si>
    <t>3. H×nh thøc kÕ to¸n ¸p dông: Chøng tõ ghi sæ</t>
  </si>
  <si>
    <t>IV - C¸c chÝnh s¸ch kÕ to¸n ¸p dông</t>
  </si>
  <si>
    <t>ViÖc lËp B¸o c¸o tµi chÝnh gi÷a niªn ®é vµ b¸o c¸o tµi chÝnh n¨m gÇn nhÊt lµ cïng ¸p dông c¸c chÝnh s¸ch kÕ to¸n nh­ nhau.</t>
  </si>
  <si>
    <t>V. C¸c sù kiÖn hoÆc giao dÞch träng yÕu trong kú kÕ to¸n gi÷a niªn ®é</t>
  </si>
  <si>
    <t>1. Gi¶i thÝch vÒ tÝnh thêi vô hoÆc tÝnh chu kú cña c¸c ho¹t ®éng kinh doanh trong kú kÕ to¸n gi÷a niªn ®é: Lµ mét doanh nghiÖp ho¹t ®éng trong lÜnh vùc x©y dùng c¬ b¶n, thêi gian thi c«ng c¸c c«ng tr×nh th­êng kÐo dµi do vèn vµ gi¶i phãng mÆt b»ng.</t>
  </si>
  <si>
    <t>2. Tr×nh bµy tÝnh chÊt vµ gi¸ trÞ cña c¸c kho¶n môc ¶nh h­ëng ®Õn tµi s¶n, nî ph¶i tr¶, nguån vèn chñ së h÷u, thu nhËp thuÇn, hoÆc c¸c luång tiÒn ®­îc coi lµ c¸c yÕu tè kh«ng b×nh th­êng do tÝnh chÊt, quy m« hoÆc t¸c ®éng cña chóng:</t>
  </si>
  <si>
    <t>- HiÖn t¹i kh«ng cã kho¶n môc nµo g©y ¶nh h­ëng lín ®Õn tµi s¶n, nguån vèn cña doanh nghiÖp còng nh­ cã tÝnh chÊt kh«ng b×nh th­êng.</t>
  </si>
  <si>
    <t xml:space="preserve">3. Tr×nh bµy nh÷ng biÕn ®éng trong nguån vèn chñ së h÷u vµ gi¸ trÞ luü kÕ  tÝnh ®Õn ngµy lËp b¸o c¸o tµi chÝnh gi÷a niªn ®é, còng nh­ phÇn thuyÕt minh t­¬ng øng mang tÝnh so s¸nh cña cïng kú kÕ to¸n trªn cña niªn ®é tr­íc gÇn nhÊt:   </t>
  </si>
  <si>
    <t>DiÔn gi¶i</t>
  </si>
  <si>
    <t>- Vèn ®Çu t­ cña Chñ së h÷u ®Çu kú</t>
  </si>
  <si>
    <t>- T¨ng trong kú</t>
  </si>
  <si>
    <t>- Gi¶m trong kú</t>
  </si>
  <si>
    <t>- Vèn ®Çu t­ cña Chñ së h÷u cuèi kú</t>
  </si>
  <si>
    <t xml:space="preserve">4, TÝnh chÊt vµ gi¸ trÞ cña nh÷ng thay ®æi trong c¸c ­íc tÝnh kÕ to¸n ®· ®­îc b¸o c¸o trong b¸o c¸o gi÷a niªn ®é tr­íc cña niªn ®é kÕ to¸n hiÖn t¹i hoÆc nh÷ng thay ®æi trong c¸c ­íc tÝnh kÕ to¸n ®· ®­îc b¸o c¸o trong c¸c niªn ®é truíc, nÕu nh÷ng thay ®æi nµy cã ¶nh h­ëng träng yÕu ®Õn kú kÕ to¸n gi÷a niªn ®é hiÖn t¹i: HiÖn nay doanh nghiÖp vÉn thùc hiÖn c¸c ­íc tÝnh kÕ to¸n thèng nhÊt víi c¸c niªn ®é kÕ to¸n tr­íc. V× vËy, kh«ng cã nh÷ng ¶nh h­ëng träng yÕu ®Õn kú kÕ to¸n gi÷a niªn ®é hiÖn t¹i. </t>
  </si>
  <si>
    <t>7. Tr×nh bµy doanh thu vµ kÕt qu¶ kinh doanh bé phËn theo lÜnh vùc kinh doanh hoÆc khu vùc ®Þa lý dùa trªn c¬ së ph©n chia cña b¸o c¸o bé phËn : kh«ng cã</t>
  </si>
  <si>
    <t>8.Tr×nh bµy nh÷ng sù kiÖn träng yÕu ph¸t sinh sau ngµy kÕt thóc kú kÕ to¸n gi÷a niªn ®é ch­a ®­îc ph¶n ¸nh trong b¸o c¸o tµi chÝnh gi÷a niªn ®é ®ã: kh«ng cã.</t>
  </si>
  <si>
    <t>9. Tr×nh bµy nh÷ng thay ®æi trong c¸c kho¶n nî tiÒm tµng hoÆc tµi s¶n tiÒm tµng kÓ tõ ngµy kÕt thóc kú kÕ to¸n n¨m gÇn nhÊt: Kh«ng cã</t>
  </si>
  <si>
    <t>10. C¸c th«ng tin kh¸c: kh«ng cã</t>
  </si>
  <si>
    <t>Ng­êi lËp biÓu                                    KÕ to¸n tr­ëng</t>
  </si>
  <si>
    <t>Quý 2 n¨m 2009</t>
  </si>
  <si>
    <t>T¹i ngµy 30  th¸ng  6 n¨m 2009</t>
  </si>
  <si>
    <t>Quý 2</t>
  </si>
  <si>
    <t>LËp, ngµy 20  th¸ng 7  n¨m 2009</t>
  </si>
  <si>
    <t xml:space="preserve"> Quý 2 n¨m 2009</t>
  </si>
  <si>
    <t xml:space="preserve">          LËp, ngµy  20  th¸ng   7   n¨m 2009</t>
  </si>
  <si>
    <t>LËp, ngµy  20 th¸ng  7 n¨m 2009</t>
  </si>
  <si>
    <t>5. Tr×nh bµy viÖc ph¸t hµnh, mua l¹i vµ hoµn tr¶ c¸c chøng kho¸n nî vµ chøng kho¸n vèn: Quý 2/2009 C«ng ty kh«ng cã nghiÖp vô mua l¹i vµ hoµn tr¶ c¸c chøng kho¸n nî vµ chøng kho¸n vèn</t>
  </si>
  <si>
    <t>6. Cæ tøc ®· tr¶ :C«ng ty ®· chi tr¶ cæ tøc n¨m 2008 cho c¸c Cæ ®«ng víi sè tiÒn lµ: 1.476.514.000 ®ång.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</si>
</sst>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0;[Red]0.00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#,##0.0"/>
    <numFmt numFmtId="170" formatCode="#,##0.0;[Red]#,##0.0"/>
    <numFmt numFmtId="171" formatCode="#,##0.00;[Red]#,##0.00"/>
    <numFmt numFmtId="172" formatCode="0.000"/>
    <numFmt numFmtId="173" formatCode="0.0000"/>
    <numFmt numFmtId="174" formatCode="0.00000"/>
    <numFmt numFmtId="175" formatCode="#,##0.000;[Red]#,##0.000"/>
    <numFmt numFmtId="176" formatCode="#,##0.0000;[Red]#,##0.0000"/>
    <numFmt numFmtId="177" formatCode="#,##0.000"/>
    <numFmt numFmtId="178" formatCode="&quot;\&quot;#,##0;[Red]&quot;\&quot;\-#,##0"/>
    <numFmt numFmtId="179" formatCode="&quot;\&quot;#,##0.00;[Red]&quot;\&quot;\-#,##0.00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#,##0.000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0;[Red]0"/>
    <numFmt numFmtId="189" formatCode="&quot;$&quot;#,##0;[Red]&quot;$&quot;#,##0"/>
  </numFmts>
  <fonts count="48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b/>
      <sz val="12"/>
      <name val=".VnTimeH"/>
      <family val="2"/>
    </font>
    <font>
      <sz val="12"/>
      <name val=".VnTimeH"/>
      <family val="2"/>
    </font>
    <font>
      <b/>
      <sz val="16"/>
      <name val=".VnTimeH"/>
      <family val="2"/>
    </font>
    <font>
      <sz val="10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i/>
      <sz val="10"/>
      <name val=".VnTime"/>
      <family val="2"/>
    </font>
    <font>
      <b/>
      <sz val="14"/>
      <name val=".VnTimeH"/>
      <family val="2"/>
    </font>
    <font>
      <sz val="10"/>
      <name val="Arial"/>
      <family val="2"/>
    </font>
    <font>
      <u val="single"/>
      <sz val="9"/>
      <color indexed="36"/>
      <name val=".VnTim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.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name val=".VnTime"/>
      <family val="2"/>
    </font>
    <font>
      <b/>
      <sz val="9"/>
      <name val=".VnTime"/>
      <family val="2"/>
    </font>
    <font>
      <b/>
      <sz val="11"/>
      <name val=".VnTime"/>
      <family val="2"/>
    </font>
    <font>
      <i/>
      <sz val="16"/>
      <name val=".VnTime"/>
      <family val="2"/>
    </font>
    <font>
      <sz val="8"/>
      <name val=".VnTime"/>
      <family val="0"/>
    </font>
    <font>
      <sz val="7"/>
      <name val=".VnTime"/>
      <family val="2"/>
    </font>
    <font>
      <b/>
      <sz val="10"/>
      <name val=".VnAvantH"/>
      <family val="2"/>
    </font>
    <font>
      <b/>
      <sz val="9.5"/>
      <name val=".VnAvant"/>
      <family val="2"/>
    </font>
    <font>
      <sz val="12"/>
      <name val=".VnAvant"/>
      <family val="2"/>
    </font>
    <font>
      <i/>
      <sz val="10"/>
      <name val=".VnAvant"/>
      <family val="2"/>
    </font>
    <font>
      <i/>
      <sz val="8"/>
      <name val=".VnAvant"/>
      <family val="2"/>
    </font>
    <font>
      <i/>
      <sz val="8.5"/>
      <name val=".VnAvant"/>
      <family val="2"/>
    </font>
    <font>
      <sz val="12"/>
      <name val=".VnBodoniH"/>
      <family val="2"/>
    </font>
    <font>
      <sz val="15.5"/>
      <name val=".VnBodoniH"/>
      <family val="2"/>
    </font>
    <font>
      <b/>
      <i/>
      <sz val="9.5"/>
      <name val=".VnAvant"/>
      <family val="2"/>
    </font>
    <font>
      <sz val="10"/>
      <name val=".VnAvant"/>
      <family val="2"/>
    </font>
    <font>
      <b/>
      <sz val="9"/>
      <name val=".VnAvant"/>
      <family val="2"/>
    </font>
    <font>
      <sz val="9.5"/>
      <name val=".VnAvant"/>
      <family val="2"/>
    </font>
    <font>
      <sz val="9"/>
      <name val=".VnAvant"/>
      <family val="2"/>
    </font>
    <font>
      <b/>
      <sz val="13.5"/>
      <name val=".VnTime"/>
      <family val="2"/>
    </font>
    <font>
      <i/>
      <sz val="9.5"/>
      <name val=".VnAvant"/>
      <family val="2"/>
    </font>
    <font>
      <sz val="10.5"/>
      <name val=".VnAvant"/>
      <family val="2"/>
    </font>
    <font>
      <i/>
      <sz val="9"/>
      <name val=".VnAvant"/>
      <family val="2"/>
    </font>
    <font>
      <b/>
      <sz val="9"/>
      <name val=".VnAvantH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1" applyNumberFormat="0" applyFont="0" applyFill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8" fillId="0" borderId="0">
      <alignment/>
      <protection/>
    </xf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0" fillId="0" borderId="0">
      <alignment/>
      <protection/>
    </xf>
    <xf numFmtId="0" fontId="12" fillId="0" borderId="0">
      <alignment/>
      <protection/>
    </xf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 quotePrefix="1">
      <alignment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40">
      <alignment/>
      <protection/>
    </xf>
    <xf numFmtId="0" fontId="21" fillId="2" borderId="0" xfId="40" applyFont="1" applyFill="1">
      <alignment/>
      <protection/>
    </xf>
    <xf numFmtId="0" fontId="12" fillId="2" borderId="0" xfId="40" applyFill="1">
      <alignment/>
      <protection/>
    </xf>
    <xf numFmtId="0" fontId="12" fillId="3" borderId="6" xfId="40" applyFill="1" applyBorder="1">
      <alignment/>
      <protection/>
    </xf>
    <xf numFmtId="0" fontId="22" fillId="4" borderId="7" xfId="40" applyFont="1" applyFill="1" applyBorder="1" applyAlignment="1">
      <alignment horizontal="center"/>
      <protection/>
    </xf>
    <xf numFmtId="0" fontId="23" fillId="5" borderId="8" xfId="40" applyFont="1" applyFill="1" applyBorder="1" applyAlignment="1">
      <alignment horizontal="center"/>
      <protection/>
    </xf>
    <xf numFmtId="0" fontId="22" fillId="4" borderId="8" xfId="40" applyFont="1" applyFill="1" applyBorder="1" applyAlignment="1">
      <alignment horizontal="center"/>
      <protection/>
    </xf>
    <xf numFmtId="0" fontId="22" fillId="4" borderId="9" xfId="40" applyFont="1" applyFill="1" applyBorder="1" applyAlignment="1">
      <alignment horizontal="center"/>
      <protection/>
    </xf>
    <xf numFmtId="0" fontId="12" fillId="3" borderId="10" xfId="40" applyFill="1" applyBorder="1">
      <alignment/>
      <protection/>
    </xf>
    <xf numFmtId="0" fontId="12" fillId="3" borderId="11" xfId="40" applyFill="1" applyBorder="1">
      <alignment/>
      <protection/>
    </xf>
    <xf numFmtId="167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4" fillId="0" borderId="12" xfId="0" applyFont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9" fillId="0" borderId="2" xfId="0" applyFont="1" applyBorder="1" applyAlignment="1">
      <alignment/>
    </xf>
    <xf numFmtId="0" fontId="0" fillId="0" borderId="5" xfId="0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7" fontId="8" fillId="0" borderId="12" xfId="15" applyNumberFormat="1" applyFont="1" applyBorder="1" applyAlignment="1">
      <alignment/>
    </xf>
    <xf numFmtId="167" fontId="7" fillId="0" borderId="2" xfId="15" applyNumberFormat="1" applyFont="1" applyBorder="1" applyAlignment="1">
      <alignment/>
    </xf>
    <xf numFmtId="167" fontId="8" fillId="0" borderId="2" xfId="15" applyNumberFormat="1" applyFont="1" applyBorder="1" applyAlignment="1">
      <alignment/>
    </xf>
    <xf numFmtId="167" fontId="7" fillId="0" borderId="5" xfId="15" applyNumberFormat="1" applyFont="1" applyBorder="1" applyAlignment="1">
      <alignment/>
    </xf>
    <xf numFmtId="167" fontId="7" fillId="0" borderId="3" xfId="15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1" fillId="0" borderId="21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7" fontId="25" fillId="0" borderId="21" xfId="15" applyNumberFormat="1" applyFont="1" applyBorder="1" applyAlignment="1">
      <alignment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7" fontId="9" fillId="0" borderId="2" xfId="15" applyNumberFormat="1" applyFont="1" applyBorder="1" applyAlignment="1">
      <alignment/>
    </xf>
    <xf numFmtId="0" fontId="26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7" fontId="25" fillId="0" borderId="2" xfId="15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7" fontId="9" fillId="0" borderId="3" xfId="15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3" fontId="9" fillId="0" borderId="5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9" fillId="0" borderId="2" xfId="15" applyNumberFormat="1" applyFont="1" applyFill="1" applyBorder="1" applyAlignment="1">
      <alignment/>
    </xf>
    <xf numFmtId="167" fontId="0" fillId="0" borderId="0" xfId="15" applyNumberFormat="1" applyAlignment="1">
      <alignment/>
    </xf>
    <xf numFmtId="43" fontId="0" fillId="0" borderId="0" xfId="15" applyNumberFormat="1" applyAlignment="1">
      <alignment/>
    </xf>
    <xf numFmtId="167" fontId="29" fillId="0" borderId="0" xfId="15" applyNumberFormat="1" applyFont="1" applyAlignment="1">
      <alignment/>
    </xf>
    <xf numFmtId="166" fontId="0" fillId="0" borderId="0" xfId="15" applyNumberFormat="1" applyAlignment="1">
      <alignment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167" fontId="1" fillId="0" borderId="0" xfId="0" applyNumberFormat="1" applyFont="1" applyAlignment="1">
      <alignment/>
    </xf>
    <xf numFmtId="3" fontId="32" fillId="0" borderId="0" xfId="0" applyNumberFormat="1" applyFont="1" applyAlignment="1">
      <alignment vertical="center"/>
    </xf>
    <xf numFmtId="167" fontId="7" fillId="0" borderId="0" xfId="0" applyNumberFormat="1" applyFont="1" applyAlignment="1">
      <alignment/>
    </xf>
    <xf numFmtId="3" fontId="30" fillId="0" borderId="0" xfId="0" applyNumberFormat="1" applyFont="1" applyAlignment="1">
      <alignment horizontal="left" vertical="center"/>
    </xf>
    <xf numFmtId="164" fontId="31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4" fontId="34" fillId="0" borderId="0" xfId="0" applyNumberFormat="1" applyFont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horizontal="left" vertical="center"/>
    </xf>
    <xf numFmtId="164" fontId="35" fillId="0" borderId="0" xfId="0" applyNumberFormat="1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 vertical="center"/>
    </xf>
    <xf numFmtId="3" fontId="39" fillId="0" borderId="0" xfId="0" applyNumberFormat="1" applyFont="1" applyBorder="1" applyAlignment="1">
      <alignment horizontal="left" vertical="center"/>
    </xf>
    <xf numFmtId="3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3" fontId="40" fillId="0" borderId="0" xfId="0" applyNumberFormat="1" applyFont="1" applyBorder="1" applyAlignment="1">
      <alignment horizontal="left" vertical="center"/>
    </xf>
    <xf numFmtId="3" fontId="41" fillId="0" borderId="0" xfId="0" applyNumberFormat="1" applyFont="1" applyBorder="1" applyAlignment="1">
      <alignment horizontal="left" vertical="center"/>
    </xf>
    <xf numFmtId="3" fontId="42" fillId="0" borderId="0" xfId="0" applyNumberFormat="1" applyFont="1" applyBorder="1" applyAlignment="1">
      <alignment horizontal="left" vertical="center"/>
    </xf>
    <xf numFmtId="3" fontId="41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3" fontId="42" fillId="0" borderId="0" xfId="0" applyNumberFormat="1" applyFont="1" applyBorder="1" applyAlignment="1">
      <alignment horizontal="left" vertical="center" wrapText="1"/>
    </xf>
    <xf numFmtId="3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3" fontId="43" fillId="0" borderId="0" xfId="0" applyNumberFormat="1" applyFont="1" applyBorder="1" applyAlignment="1">
      <alignment horizontal="left" vertical="center"/>
    </xf>
    <xf numFmtId="3" fontId="41" fillId="0" borderId="0" xfId="0" applyNumberFormat="1" applyFont="1" applyBorder="1" applyAlignment="1" quotePrefix="1">
      <alignment horizontal="left" vertical="center" wrapText="1"/>
    </xf>
    <xf numFmtId="167" fontId="7" fillId="0" borderId="0" xfId="15" applyNumberFormat="1" applyFont="1" applyAlignment="1">
      <alignment vertical="center" wrapText="1"/>
    </xf>
    <xf numFmtId="3" fontId="44" fillId="0" borderId="0" xfId="0" applyNumberFormat="1" applyFont="1" applyBorder="1" applyAlignment="1">
      <alignment horizontal="right" vertical="center" wrapText="1"/>
    </xf>
    <xf numFmtId="3" fontId="41" fillId="0" borderId="4" xfId="0" applyNumberFormat="1" applyFont="1" applyBorder="1" applyAlignment="1">
      <alignment horizontal="center" vertical="center" wrapText="1"/>
    </xf>
    <xf numFmtId="3" fontId="41" fillId="0" borderId="12" xfId="0" applyNumberFormat="1" applyFont="1" applyBorder="1" applyAlignment="1" quotePrefix="1">
      <alignment horizontal="left" vertical="center" wrapText="1"/>
    </xf>
    <xf numFmtId="167" fontId="7" fillId="0" borderId="12" xfId="15" applyNumberFormat="1" applyFont="1" applyBorder="1" applyAlignment="1">
      <alignment vertical="center" wrapText="1"/>
    </xf>
    <xf numFmtId="3" fontId="41" fillId="0" borderId="2" xfId="0" applyNumberFormat="1" applyFont="1" applyBorder="1" applyAlignment="1" quotePrefix="1">
      <alignment horizontal="left" vertical="center" wrapText="1"/>
    </xf>
    <xf numFmtId="3" fontId="41" fillId="0" borderId="2" xfId="0" applyNumberFormat="1" applyFont="1" applyBorder="1" applyAlignment="1" quotePrefix="1">
      <alignment horizontal="right" vertical="center" wrapText="1"/>
    </xf>
    <xf numFmtId="3" fontId="41" fillId="0" borderId="5" xfId="0" applyNumberFormat="1" applyFont="1" applyBorder="1" applyAlignment="1" quotePrefix="1">
      <alignment horizontal="right" vertical="center" wrapText="1"/>
    </xf>
    <xf numFmtId="3" fontId="41" fillId="0" borderId="3" xfId="0" applyNumberFormat="1" applyFont="1" applyBorder="1" applyAlignment="1" quotePrefix="1">
      <alignment horizontal="left" vertical="center" wrapText="1"/>
    </xf>
    <xf numFmtId="167" fontId="7" fillId="0" borderId="3" xfId="0" applyNumberFormat="1" applyFont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3" fontId="45" fillId="0" borderId="0" xfId="0" applyNumberFormat="1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167" fontId="9" fillId="0" borderId="3" xfId="15" applyNumberFormat="1" applyFont="1" applyBorder="1" applyAlignment="1">
      <alignment horizontal="center"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41" fillId="0" borderId="0" xfId="0" applyNumberFormat="1" applyFont="1" applyFill="1" applyBorder="1" applyAlignment="1" quotePrefix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right"/>
    </xf>
    <xf numFmtId="0" fontId="24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5" xfId="0" applyFont="1" applyBorder="1" applyAlignment="1">
      <alignment horizontal="right"/>
    </xf>
    <xf numFmtId="3" fontId="4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4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left" vertical="center" wrapText="1"/>
    </xf>
    <xf numFmtId="164" fontId="31" fillId="0" borderId="0" xfId="0" applyNumberFormat="1" applyFont="1" applyAlignment="1">
      <alignment horizontal="center" vertical="center"/>
    </xf>
    <xf numFmtId="164" fontId="34" fillId="0" borderId="0" xfId="0" applyNumberFormat="1" applyFont="1" applyAlignment="1">
      <alignment horizontal="center" vertical="top" wrapText="1"/>
    </xf>
    <xf numFmtId="3" fontId="36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 vertical="center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115" zoomScaleNormal="115" workbookViewId="0" topLeftCell="A88">
      <selection activeCell="D130" sqref="D130:E130"/>
    </sheetView>
  </sheetViews>
  <sheetFormatPr defaultColWidth="8.796875" defaultRowHeight="15"/>
  <cols>
    <col min="1" max="1" width="34.8984375" style="0" customWidth="1"/>
    <col min="2" max="2" width="8.8984375" style="0" customWidth="1"/>
    <col min="3" max="3" width="11.69921875" style="0" customWidth="1"/>
    <col min="4" max="4" width="13.69921875" style="0" customWidth="1"/>
    <col min="5" max="5" width="14.09765625" style="0" customWidth="1"/>
    <col min="6" max="6" width="15.69921875" style="0" bestFit="1" customWidth="1"/>
  </cols>
  <sheetData>
    <row r="1" spans="1:5" ht="15">
      <c r="A1" t="s">
        <v>37</v>
      </c>
      <c r="B1" s="151" t="s">
        <v>248</v>
      </c>
      <c r="C1" s="151"/>
      <c r="D1" s="151"/>
      <c r="E1" s="151"/>
    </row>
    <row r="2" spans="1:5" ht="15">
      <c r="A2" t="s">
        <v>38</v>
      </c>
      <c r="B2" s="157" t="s">
        <v>125</v>
      </c>
      <c r="C2" s="157"/>
      <c r="D2" s="157"/>
      <c r="E2" s="157"/>
    </row>
    <row r="3" spans="1:5" ht="15">
      <c r="A3" t="s">
        <v>35</v>
      </c>
      <c r="B3" s="157" t="s">
        <v>126</v>
      </c>
      <c r="C3" s="157"/>
      <c r="D3" s="157"/>
      <c r="E3" s="157"/>
    </row>
    <row r="4" spans="2:5" ht="15">
      <c r="B4" s="157"/>
      <c r="C4" s="157"/>
      <c r="D4" s="157"/>
      <c r="E4" s="157"/>
    </row>
    <row r="6" spans="1:5" ht="21.75">
      <c r="A6" s="152" t="s">
        <v>242</v>
      </c>
      <c r="B6" s="152"/>
      <c r="C6" s="152"/>
      <c r="D6" s="152"/>
      <c r="E6" s="152"/>
    </row>
    <row r="7" spans="1:5" ht="20.25">
      <c r="A7" s="156" t="s">
        <v>291</v>
      </c>
      <c r="B7" s="156"/>
      <c r="C7" s="156"/>
      <c r="D7" s="156"/>
      <c r="E7" s="156"/>
    </row>
    <row r="8" spans="1:5" ht="15.75">
      <c r="A8" s="153" t="s">
        <v>292</v>
      </c>
      <c r="B8" s="153"/>
      <c r="C8" s="153"/>
      <c r="D8" s="153"/>
      <c r="E8" s="153"/>
    </row>
    <row r="9" ht="15">
      <c r="E9" s="32" t="s">
        <v>10</v>
      </c>
    </row>
    <row r="10" spans="1:5" ht="23.25" customHeight="1">
      <c r="A10" s="43" t="s">
        <v>5</v>
      </c>
      <c r="B10" s="29" t="s">
        <v>0</v>
      </c>
      <c r="C10" s="29" t="s">
        <v>36</v>
      </c>
      <c r="D10" s="29" t="s">
        <v>241</v>
      </c>
      <c r="E10" s="29" t="s">
        <v>6</v>
      </c>
    </row>
    <row r="11" spans="1:5" ht="18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</row>
    <row r="12" spans="1:7" s="13" customFormat="1" ht="17.25">
      <c r="A12" s="26" t="s">
        <v>39</v>
      </c>
      <c r="B12" s="44">
        <v>100</v>
      </c>
      <c r="C12" s="44"/>
      <c r="D12" s="47">
        <f>D14+D17+D21+D28+D31</f>
        <v>122776928368</v>
      </c>
      <c r="E12" s="47">
        <f>E14+E17+E21+E28+E31</f>
        <v>120655656010</v>
      </c>
      <c r="F12" s="96"/>
      <c r="G12" s="97"/>
    </row>
    <row r="13" spans="1:7" ht="15.75">
      <c r="A13" s="2" t="s">
        <v>55</v>
      </c>
      <c r="B13" s="2"/>
      <c r="C13" s="2"/>
      <c r="D13" s="48"/>
      <c r="E13" s="48"/>
      <c r="G13" s="97"/>
    </row>
    <row r="14" spans="1:7" s="13" customFormat="1" ht="15.75">
      <c r="A14" s="11" t="s">
        <v>42</v>
      </c>
      <c r="B14" s="10">
        <v>110</v>
      </c>
      <c r="C14" s="10"/>
      <c r="D14" s="49">
        <f>D15+D16</f>
        <v>1518718210</v>
      </c>
      <c r="E14" s="49">
        <f>E15+E16</f>
        <v>19388158350</v>
      </c>
      <c r="G14" s="97"/>
    </row>
    <row r="15" spans="1:7" ht="15.75">
      <c r="A15" s="3" t="s">
        <v>40</v>
      </c>
      <c r="B15" s="2">
        <v>111</v>
      </c>
      <c r="C15" s="2" t="s">
        <v>127</v>
      </c>
      <c r="D15" s="48">
        <f>1198617098+1002500+6802458+31986187+1426921+40335541+238547505</f>
        <v>1518718210</v>
      </c>
      <c r="E15" s="48">
        <v>19388158350</v>
      </c>
      <c r="G15" s="97"/>
    </row>
    <row r="16" spans="1:7" ht="15.75">
      <c r="A16" s="3" t="s">
        <v>41</v>
      </c>
      <c r="B16" s="2">
        <v>112</v>
      </c>
      <c r="C16" s="2"/>
      <c r="D16" s="48"/>
      <c r="E16" s="48"/>
      <c r="G16" s="97"/>
    </row>
    <row r="17" spans="1:7" s="13" customFormat="1" ht="15.75">
      <c r="A17" s="11" t="s">
        <v>43</v>
      </c>
      <c r="B17" s="10">
        <v>120</v>
      </c>
      <c r="C17" s="2" t="s">
        <v>129</v>
      </c>
      <c r="D17" s="49">
        <f>D18+D19</f>
        <v>25500000000</v>
      </c>
      <c r="E17" s="49">
        <f>E18+E19</f>
        <v>0</v>
      </c>
      <c r="G17" s="97"/>
    </row>
    <row r="18" spans="1:7" ht="15.75">
      <c r="A18" s="3" t="s">
        <v>44</v>
      </c>
      <c r="B18" s="2">
        <v>121</v>
      </c>
      <c r="C18" s="2"/>
      <c r="D18" s="48">
        <v>25500000000</v>
      </c>
      <c r="E18" s="48">
        <v>0</v>
      </c>
      <c r="G18" s="97"/>
    </row>
    <row r="19" spans="1:7" ht="15.75">
      <c r="A19" s="57" t="s">
        <v>128</v>
      </c>
      <c r="B19" s="2">
        <v>129</v>
      </c>
      <c r="C19" s="2"/>
      <c r="D19" s="48"/>
      <c r="E19" s="48"/>
      <c r="G19" s="97"/>
    </row>
    <row r="20" spans="1:7" ht="15.75">
      <c r="A20" s="33"/>
      <c r="B20" s="2"/>
      <c r="C20" s="2"/>
      <c r="D20" s="48"/>
      <c r="E20" s="48"/>
      <c r="G20" s="97"/>
    </row>
    <row r="21" spans="1:7" s="13" customFormat="1" ht="15.75">
      <c r="A21" s="11" t="s">
        <v>130</v>
      </c>
      <c r="B21" s="10">
        <v>130</v>
      </c>
      <c r="C21" s="10"/>
      <c r="D21" s="49">
        <f>SUM(D22:D27)</f>
        <v>39522614846</v>
      </c>
      <c r="E21" s="49">
        <f>SUM(E22:E27)</f>
        <v>32347152172</v>
      </c>
      <c r="G21" s="97"/>
    </row>
    <row r="22" spans="1:7" ht="15.75">
      <c r="A22" s="3" t="s">
        <v>45</v>
      </c>
      <c r="B22" s="2">
        <v>131</v>
      </c>
      <c r="C22" s="2"/>
      <c r="D22" s="48">
        <v>27557310743</v>
      </c>
      <c r="E22" s="48">
        <v>26641954804</v>
      </c>
      <c r="G22" s="97"/>
    </row>
    <row r="23" spans="1:7" ht="15.75">
      <c r="A23" s="3" t="s">
        <v>46</v>
      </c>
      <c r="B23" s="2">
        <v>132</v>
      </c>
      <c r="C23" s="2"/>
      <c r="D23" s="48">
        <v>5463013977</v>
      </c>
      <c r="E23" s="48">
        <v>3958815183</v>
      </c>
      <c r="G23" s="97"/>
    </row>
    <row r="24" spans="1:7" ht="15.75">
      <c r="A24" s="3" t="s">
        <v>131</v>
      </c>
      <c r="B24" s="2">
        <v>133</v>
      </c>
      <c r="C24" s="2"/>
      <c r="D24" s="48"/>
      <c r="E24" s="48"/>
      <c r="G24" s="97"/>
    </row>
    <row r="25" spans="1:7" ht="15.75">
      <c r="A25" s="3" t="s">
        <v>47</v>
      </c>
      <c r="B25" s="2">
        <v>134</v>
      </c>
      <c r="C25" s="2"/>
      <c r="D25" s="48"/>
      <c r="E25" s="48"/>
      <c r="G25" s="97"/>
    </row>
    <row r="26" spans="1:7" ht="15.75">
      <c r="A26" s="3" t="s">
        <v>48</v>
      </c>
      <c r="B26" s="2">
        <v>135</v>
      </c>
      <c r="C26" s="2" t="s">
        <v>133</v>
      </c>
      <c r="D26" s="48">
        <v>6502290126</v>
      </c>
      <c r="E26" s="48">
        <v>1746382185</v>
      </c>
      <c r="G26" s="97"/>
    </row>
    <row r="27" spans="1:7" ht="15.75">
      <c r="A27" s="3" t="s">
        <v>132</v>
      </c>
      <c r="B27" s="2">
        <v>139</v>
      </c>
      <c r="C27" s="2"/>
      <c r="D27" s="48"/>
      <c r="E27" s="48"/>
      <c r="G27" s="97"/>
    </row>
    <row r="28" spans="1:7" s="13" customFormat="1" ht="15.75">
      <c r="A28" s="11" t="s">
        <v>49</v>
      </c>
      <c r="B28" s="10">
        <v>140</v>
      </c>
      <c r="C28" s="10"/>
      <c r="D28" s="49">
        <f>D29+D30</f>
        <v>53503983305</v>
      </c>
      <c r="E28" s="49">
        <f>E29+E30</f>
        <v>68469895613</v>
      </c>
      <c r="G28" s="97"/>
    </row>
    <row r="29" spans="1:7" ht="15.75">
      <c r="A29" s="3" t="s">
        <v>50</v>
      </c>
      <c r="B29" s="2">
        <v>141</v>
      </c>
      <c r="C29" s="2" t="s">
        <v>134</v>
      </c>
      <c r="D29" s="48">
        <f>1336163236+31074279+52136745790</f>
        <v>53503983305</v>
      </c>
      <c r="E29" s="48">
        <v>68469895613</v>
      </c>
      <c r="G29" s="97"/>
    </row>
    <row r="30" spans="1:7" ht="15.75">
      <c r="A30" s="3" t="s">
        <v>51</v>
      </c>
      <c r="B30" s="2">
        <v>149</v>
      </c>
      <c r="C30" s="2"/>
      <c r="D30" s="48"/>
      <c r="E30" s="48"/>
      <c r="G30" s="97"/>
    </row>
    <row r="31" spans="1:7" s="13" customFormat="1" ht="15.75">
      <c r="A31" s="11" t="s">
        <v>52</v>
      </c>
      <c r="B31" s="10">
        <v>150</v>
      </c>
      <c r="C31" s="10"/>
      <c r="D31" s="49">
        <f>D32+D33+D34+D35</f>
        <v>2731612007</v>
      </c>
      <c r="E31" s="49">
        <f>E32+E33+E34+E35</f>
        <v>450449875</v>
      </c>
      <c r="G31" s="97"/>
    </row>
    <row r="32" spans="1:7" ht="15.75">
      <c r="A32" s="3" t="s">
        <v>53</v>
      </c>
      <c r="B32" s="2">
        <v>151</v>
      </c>
      <c r="C32" s="2"/>
      <c r="D32" s="48"/>
      <c r="E32" s="48">
        <v>0</v>
      </c>
      <c r="G32" s="97"/>
    </row>
    <row r="33" spans="1:7" ht="15.75">
      <c r="A33" s="3" t="s">
        <v>135</v>
      </c>
      <c r="B33" s="2">
        <v>152</v>
      </c>
      <c r="C33" s="2"/>
      <c r="D33" s="48"/>
      <c r="E33" s="48"/>
      <c r="G33" s="97"/>
    </row>
    <row r="34" spans="1:7" ht="15.75">
      <c r="A34" s="58" t="s">
        <v>136</v>
      </c>
      <c r="B34" s="2">
        <v>154</v>
      </c>
      <c r="C34" s="2" t="s">
        <v>138</v>
      </c>
      <c r="D34" s="48"/>
      <c r="E34" s="48"/>
      <c r="G34" s="97"/>
    </row>
    <row r="35" spans="1:7" ht="15.75">
      <c r="A35" s="3" t="s">
        <v>137</v>
      </c>
      <c r="B35" s="2">
        <v>158</v>
      </c>
      <c r="C35" s="2"/>
      <c r="D35" s="48">
        <f>1257410472+273080642+1201120893</f>
        <v>2731612007</v>
      </c>
      <c r="E35" s="48">
        <v>450449875</v>
      </c>
      <c r="G35" s="97"/>
    </row>
    <row r="36" spans="1:7" ht="15.75">
      <c r="A36" s="3"/>
      <c r="B36" s="2"/>
      <c r="C36" s="2"/>
      <c r="D36" s="48"/>
      <c r="E36" s="48"/>
      <c r="G36" s="97"/>
    </row>
    <row r="37" spans="1:7" ht="16.5">
      <c r="A37" s="45" t="s">
        <v>54</v>
      </c>
      <c r="B37" s="10">
        <v>200</v>
      </c>
      <c r="C37" s="2"/>
      <c r="D37" s="49">
        <f>D39+D45+D57+D61+D67</f>
        <v>22025757931</v>
      </c>
      <c r="E37" s="49">
        <f>E39+E45+E57+E61+E67</f>
        <v>21537340768</v>
      </c>
      <c r="G37" s="97"/>
    </row>
    <row r="38" spans="1:7" ht="15.75">
      <c r="A38" s="2" t="s">
        <v>56</v>
      </c>
      <c r="B38" s="2"/>
      <c r="C38" s="2"/>
      <c r="D38" s="48"/>
      <c r="E38" s="48"/>
      <c r="G38" s="97"/>
    </row>
    <row r="39" spans="1:7" s="13" customFormat="1" ht="15.75">
      <c r="A39" s="11" t="s">
        <v>57</v>
      </c>
      <c r="B39" s="10">
        <v>210</v>
      </c>
      <c r="C39" s="10"/>
      <c r="D39" s="49">
        <f>SUM(D40:D44)</f>
        <v>0</v>
      </c>
      <c r="E39" s="49">
        <f>SUM(E40:E44)</f>
        <v>0</v>
      </c>
      <c r="G39" s="97"/>
    </row>
    <row r="40" spans="1:7" ht="15.75">
      <c r="A40" s="3" t="s">
        <v>58</v>
      </c>
      <c r="B40" s="2">
        <v>211</v>
      </c>
      <c r="C40" s="2"/>
      <c r="D40" s="48"/>
      <c r="E40" s="48"/>
      <c r="G40" s="97"/>
    </row>
    <row r="41" spans="1:7" ht="15.75">
      <c r="A41" s="3" t="s">
        <v>141</v>
      </c>
      <c r="B41" s="2">
        <v>212</v>
      </c>
      <c r="C41" s="2"/>
      <c r="D41" s="48"/>
      <c r="E41" s="48"/>
      <c r="G41" s="97"/>
    </row>
    <row r="42" spans="1:7" ht="15.75">
      <c r="A42" s="3" t="s">
        <v>142</v>
      </c>
      <c r="B42" s="2">
        <v>213</v>
      </c>
      <c r="C42" s="2" t="s">
        <v>143</v>
      </c>
      <c r="D42" s="48"/>
      <c r="E42" s="48"/>
      <c r="G42" s="97"/>
    </row>
    <row r="43" spans="1:7" ht="15.75">
      <c r="A43" s="3" t="s">
        <v>139</v>
      </c>
      <c r="B43" s="2">
        <v>218</v>
      </c>
      <c r="C43" s="2" t="s">
        <v>144</v>
      </c>
      <c r="D43" s="48"/>
      <c r="E43" s="48"/>
      <c r="G43" s="97"/>
    </row>
    <row r="44" spans="1:7" ht="15.75">
      <c r="A44" s="3" t="s">
        <v>140</v>
      </c>
      <c r="B44" s="2">
        <v>219</v>
      </c>
      <c r="C44" s="2"/>
      <c r="D44" s="48"/>
      <c r="E44" s="48"/>
      <c r="G44" s="97"/>
    </row>
    <row r="45" spans="1:7" s="13" customFormat="1" ht="15.75">
      <c r="A45" s="11" t="s">
        <v>59</v>
      </c>
      <c r="B45" s="10">
        <v>220</v>
      </c>
      <c r="C45" s="10"/>
      <c r="D45" s="49">
        <f>D46+D49+D52+D55</f>
        <v>19439289340</v>
      </c>
      <c r="E45" s="49">
        <f>E46+E49+E52+E55</f>
        <v>18880660177</v>
      </c>
      <c r="G45" s="97"/>
    </row>
    <row r="46" spans="1:7" ht="15.75">
      <c r="A46" s="3" t="s">
        <v>60</v>
      </c>
      <c r="B46" s="2">
        <v>221</v>
      </c>
      <c r="C46" s="2" t="s">
        <v>145</v>
      </c>
      <c r="D46" s="48">
        <f>D47+D48</f>
        <v>14203215803</v>
      </c>
      <c r="E46" s="48">
        <f>E47+E48</f>
        <v>13703828640</v>
      </c>
      <c r="G46" s="97"/>
    </row>
    <row r="47" spans="1:7" ht="15.75">
      <c r="A47" s="7" t="s">
        <v>7</v>
      </c>
      <c r="B47" s="2">
        <v>222</v>
      </c>
      <c r="C47" s="2"/>
      <c r="D47" s="48">
        <f>37667201810</f>
        <v>37667201810</v>
      </c>
      <c r="E47" s="48">
        <v>35696584565</v>
      </c>
      <c r="G47" s="97"/>
    </row>
    <row r="48" spans="1:7" ht="15.75">
      <c r="A48" s="7" t="s">
        <v>61</v>
      </c>
      <c r="B48" s="2">
        <v>223</v>
      </c>
      <c r="C48" s="2"/>
      <c r="D48" s="48">
        <f>-24030988107+567002100</f>
        <v>-23463986007</v>
      </c>
      <c r="E48" s="48">
        <v>-21992755925</v>
      </c>
      <c r="G48" s="97"/>
    </row>
    <row r="49" spans="1:7" ht="15.75">
      <c r="A49" s="3" t="s">
        <v>62</v>
      </c>
      <c r="B49" s="2">
        <v>224</v>
      </c>
      <c r="C49" s="2" t="s">
        <v>146</v>
      </c>
      <c r="D49" s="48">
        <v>0</v>
      </c>
      <c r="E49" s="48">
        <v>0</v>
      </c>
      <c r="G49" s="97"/>
    </row>
    <row r="50" spans="1:7" ht="15.75">
      <c r="A50" s="7" t="s">
        <v>7</v>
      </c>
      <c r="B50" s="2">
        <v>225</v>
      </c>
      <c r="C50" s="2"/>
      <c r="D50" s="48"/>
      <c r="E50" s="48"/>
      <c r="G50" s="97"/>
    </row>
    <row r="51" spans="1:7" ht="15.75">
      <c r="A51" s="7" t="s">
        <v>61</v>
      </c>
      <c r="B51" s="2">
        <v>226</v>
      </c>
      <c r="C51" s="2"/>
      <c r="D51" s="48"/>
      <c r="E51" s="48"/>
      <c r="G51" s="97"/>
    </row>
    <row r="52" spans="1:7" ht="15.75">
      <c r="A52" s="3" t="s">
        <v>63</v>
      </c>
      <c r="B52" s="2">
        <v>227</v>
      </c>
      <c r="C52" s="2" t="s">
        <v>147</v>
      </c>
      <c r="D52" s="48">
        <v>0</v>
      </c>
      <c r="E52" s="48">
        <v>0</v>
      </c>
      <c r="G52" s="97"/>
    </row>
    <row r="53" spans="1:7" ht="15.75">
      <c r="A53" s="7" t="s">
        <v>7</v>
      </c>
      <c r="B53" s="2">
        <v>228</v>
      </c>
      <c r="C53" s="2"/>
      <c r="D53" s="48"/>
      <c r="E53" s="48"/>
      <c r="G53" s="97"/>
    </row>
    <row r="54" spans="1:7" ht="15.75">
      <c r="A54" s="7" t="s">
        <v>61</v>
      </c>
      <c r="B54" s="2">
        <v>229</v>
      </c>
      <c r="C54" s="2"/>
      <c r="D54" s="48"/>
      <c r="E54" s="48"/>
      <c r="G54" s="97"/>
    </row>
    <row r="55" spans="1:7" ht="15.75">
      <c r="A55" s="3" t="s">
        <v>64</v>
      </c>
      <c r="B55" s="2">
        <v>230</v>
      </c>
      <c r="C55" s="2" t="s">
        <v>148</v>
      </c>
      <c r="D55" s="48">
        <v>5236073537</v>
      </c>
      <c r="E55" s="48">
        <v>5176831537</v>
      </c>
      <c r="G55" s="97"/>
    </row>
    <row r="56" spans="1:7" ht="15.75">
      <c r="A56" s="3"/>
      <c r="B56" s="2"/>
      <c r="C56" s="2"/>
      <c r="D56" s="48"/>
      <c r="E56" s="48"/>
      <c r="G56" s="97"/>
    </row>
    <row r="57" spans="1:7" s="13" customFormat="1" ht="15.75">
      <c r="A57" s="11" t="s">
        <v>65</v>
      </c>
      <c r="B57" s="10">
        <v>240</v>
      </c>
      <c r="C57" s="10" t="s">
        <v>149</v>
      </c>
      <c r="D57" s="49">
        <f>D58+D59</f>
        <v>837240079</v>
      </c>
      <c r="E57" s="49">
        <f>E58+E59</f>
        <v>907452079</v>
      </c>
      <c r="G57" s="97"/>
    </row>
    <row r="58" spans="1:7" ht="15.75">
      <c r="A58" s="34" t="s">
        <v>7</v>
      </c>
      <c r="B58" s="9">
        <v>241</v>
      </c>
      <c r="C58" s="9"/>
      <c r="D58" s="50">
        <v>1404242179</v>
      </c>
      <c r="E58" s="50">
        <v>1404242179</v>
      </c>
      <c r="G58" s="97"/>
    </row>
    <row r="59" spans="1:7" ht="15.75">
      <c r="A59" s="7" t="s">
        <v>61</v>
      </c>
      <c r="B59" s="2">
        <v>242</v>
      </c>
      <c r="C59" s="2"/>
      <c r="D59" s="48">
        <f>-496790100-35106000-35106000</f>
        <v>-567002100</v>
      </c>
      <c r="E59" s="48">
        <v>-496790100</v>
      </c>
      <c r="G59" s="97"/>
    </row>
    <row r="60" spans="1:7" ht="15.75">
      <c r="A60" s="3"/>
      <c r="B60" s="2"/>
      <c r="C60" s="2"/>
      <c r="D60" s="48"/>
      <c r="E60" s="48"/>
      <c r="F60" s="94"/>
      <c r="G60" s="97"/>
    </row>
    <row r="61" spans="1:7" s="13" customFormat="1" ht="15.75">
      <c r="A61" s="11" t="s">
        <v>66</v>
      </c>
      <c r="B61" s="10">
        <v>250</v>
      </c>
      <c r="C61" s="10"/>
      <c r="D61" s="49">
        <f>SUM(D62:D65)</f>
        <v>1390000000</v>
      </c>
      <c r="E61" s="49">
        <f>SUM(E62:E65)</f>
        <v>1390000000</v>
      </c>
      <c r="G61" s="97"/>
    </row>
    <row r="62" spans="1:7" ht="15.75">
      <c r="A62" s="3" t="s">
        <v>67</v>
      </c>
      <c r="B62" s="2">
        <v>251</v>
      </c>
      <c r="C62" s="2"/>
      <c r="D62" s="48"/>
      <c r="E62" s="48"/>
      <c r="G62" s="97"/>
    </row>
    <row r="63" spans="1:7" ht="15.75">
      <c r="A63" s="3" t="s">
        <v>68</v>
      </c>
      <c r="B63" s="2">
        <v>252</v>
      </c>
      <c r="C63" s="2"/>
      <c r="D63" s="48">
        <v>1390000000</v>
      </c>
      <c r="E63" s="48">
        <v>1390000000</v>
      </c>
      <c r="G63" s="97"/>
    </row>
    <row r="64" spans="1:7" ht="15.75">
      <c r="A64" s="3" t="s">
        <v>124</v>
      </c>
      <c r="B64" s="2">
        <v>258</v>
      </c>
      <c r="C64" s="2" t="s">
        <v>250</v>
      </c>
      <c r="D64" s="48"/>
      <c r="E64" s="48">
        <v>0</v>
      </c>
      <c r="G64" s="97"/>
    </row>
    <row r="65" spans="1:7" ht="15.75">
      <c r="A65" s="33" t="s">
        <v>150</v>
      </c>
      <c r="B65" s="2">
        <v>259</v>
      </c>
      <c r="C65" s="2"/>
      <c r="D65" s="48"/>
      <c r="E65" s="48"/>
      <c r="G65" s="97"/>
    </row>
    <row r="66" spans="1:7" ht="15.75">
      <c r="A66" s="3"/>
      <c r="B66" s="2"/>
      <c r="C66" s="2"/>
      <c r="D66" s="48"/>
      <c r="E66" s="48"/>
      <c r="G66" s="97"/>
    </row>
    <row r="67" spans="1:7" s="13" customFormat="1" ht="15.75">
      <c r="A67" s="11" t="s">
        <v>69</v>
      </c>
      <c r="B67" s="10">
        <v>260</v>
      </c>
      <c r="C67" s="10"/>
      <c r="D67" s="49">
        <f>SUM(D68:D70)</f>
        <v>359228512</v>
      </c>
      <c r="E67" s="49">
        <f>SUM(E68:E70)</f>
        <v>359228512</v>
      </c>
      <c r="G67" s="97"/>
    </row>
    <row r="68" spans="1:7" ht="15.75">
      <c r="A68" s="3" t="s">
        <v>70</v>
      </c>
      <c r="B68" s="2">
        <v>261</v>
      </c>
      <c r="C68" s="2" t="s">
        <v>151</v>
      </c>
      <c r="D68" s="48">
        <v>359228512</v>
      </c>
      <c r="E68" s="48">
        <v>359228512</v>
      </c>
      <c r="G68" s="97"/>
    </row>
    <row r="69" spans="1:7" ht="15.75">
      <c r="A69" s="3" t="s">
        <v>71</v>
      </c>
      <c r="B69" s="2">
        <v>262</v>
      </c>
      <c r="C69" s="2" t="s">
        <v>153</v>
      </c>
      <c r="D69" s="48"/>
      <c r="E69" s="48"/>
      <c r="G69" s="97"/>
    </row>
    <row r="70" spans="1:7" ht="15.75">
      <c r="A70" s="3" t="s">
        <v>72</v>
      </c>
      <c r="B70" s="2">
        <v>268</v>
      </c>
      <c r="C70" s="2"/>
      <c r="D70" s="48"/>
      <c r="E70" s="48"/>
      <c r="G70" s="97"/>
    </row>
    <row r="71" spans="1:7" ht="15.75">
      <c r="A71" s="3"/>
      <c r="B71" s="2"/>
      <c r="C71" s="2"/>
      <c r="D71" s="48"/>
      <c r="E71" s="48"/>
      <c r="G71" s="97"/>
    </row>
    <row r="72" spans="1:7" s="13" customFormat="1" ht="15.75">
      <c r="A72" s="10" t="s">
        <v>73</v>
      </c>
      <c r="B72" s="10">
        <v>270</v>
      </c>
      <c r="C72" s="10"/>
      <c r="D72" s="49">
        <f>D12+D37</f>
        <v>144802686299</v>
      </c>
      <c r="E72" s="49">
        <f>E12+E37</f>
        <v>142192996778</v>
      </c>
      <c r="G72" s="97"/>
    </row>
    <row r="73" spans="1:7" ht="15.75">
      <c r="A73" s="3"/>
      <c r="B73" s="2"/>
      <c r="C73" s="2"/>
      <c r="D73" s="48"/>
      <c r="E73" s="48"/>
      <c r="G73" s="97"/>
    </row>
    <row r="74" spans="1:7" ht="17.25">
      <c r="A74" s="95" t="s">
        <v>8</v>
      </c>
      <c r="B74" s="2"/>
      <c r="C74" s="2"/>
      <c r="D74" s="48"/>
      <c r="E74" s="48"/>
      <c r="G74" s="97"/>
    </row>
    <row r="75" spans="1:5" ht="16.5">
      <c r="A75" s="45"/>
      <c r="B75" s="2"/>
      <c r="C75" s="2"/>
      <c r="D75" s="48"/>
      <c r="E75" s="48"/>
    </row>
    <row r="76" spans="1:5" s="13" customFormat="1" ht="15.75">
      <c r="A76" s="11" t="s">
        <v>154</v>
      </c>
      <c r="B76" s="10">
        <v>300</v>
      </c>
      <c r="C76" s="10"/>
      <c r="D76" s="49">
        <f>D77+D89</f>
        <v>117766312267</v>
      </c>
      <c r="E76" s="49">
        <f>E77+E89</f>
        <v>126247239810</v>
      </c>
    </row>
    <row r="77" spans="1:5" s="13" customFormat="1" ht="15.75">
      <c r="A77" s="11" t="s">
        <v>74</v>
      </c>
      <c r="B77" s="10">
        <v>310</v>
      </c>
      <c r="C77" s="10"/>
      <c r="D77" s="49">
        <f>SUM(D78:D87)</f>
        <v>85691252153</v>
      </c>
      <c r="E77" s="49">
        <f>SUM(E78:E87)</f>
        <v>94307679696</v>
      </c>
    </row>
    <row r="78" spans="1:6" ht="15">
      <c r="A78" s="3" t="s">
        <v>75</v>
      </c>
      <c r="B78" s="2">
        <v>311</v>
      </c>
      <c r="C78" s="2" t="s">
        <v>152</v>
      </c>
      <c r="D78" s="48">
        <v>15643410312</v>
      </c>
      <c r="E78" s="48">
        <v>10164065895</v>
      </c>
      <c r="F78" s="24"/>
    </row>
    <row r="79" spans="1:5" ht="15">
      <c r="A79" s="3" t="s">
        <v>76</v>
      </c>
      <c r="B79" s="2">
        <v>312</v>
      </c>
      <c r="C79" s="2"/>
      <c r="D79" s="48">
        <v>8955064208</v>
      </c>
      <c r="E79" s="48">
        <v>9617361380</v>
      </c>
    </row>
    <row r="80" spans="1:6" ht="15">
      <c r="A80" s="3" t="s">
        <v>123</v>
      </c>
      <c r="B80" s="2">
        <v>313</v>
      </c>
      <c r="C80" s="2"/>
      <c r="D80" s="48">
        <v>47313907246</v>
      </c>
      <c r="E80" s="48">
        <v>48617888767</v>
      </c>
      <c r="F80" s="24"/>
    </row>
    <row r="81" spans="1:6" ht="15">
      <c r="A81" s="3" t="s">
        <v>77</v>
      </c>
      <c r="B81" s="2">
        <v>314</v>
      </c>
      <c r="C81" s="2" t="s">
        <v>156</v>
      </c>
      <c r="D81" s="48">
        <f>3817469177+964047078+420026320+45020216</f>
        <v>5246562791</v>
      </c>
      <c r="E81" s="48">
        <v>2767185994</v>
      </c>
      <c r="F81" s="24"/>
    </row>
    <row r="82" spans="1:5" ht="15">
      <c r="A82" s="3" t="s">
        <v>155</v>
      </c>
      <c r="B82" s="2">
        <v>315</v>
      </c>
      <c r="C82" s="2"/>
      <c r="D82" s="48">
        <v>2096011890</v>
      </c>
      <c r="E82" s="48">
        <v>4614569987</v>
      </c>
    </row>
    <row r="83" spans="1:5" ht="15">
      <c r="A83" s="3" t="s">
        <v>78</v>
      </c>
      <c r="B83" s="2">
        <v>316</v>
      </c>
      <c r="C83" s="2" t="s">
        <v>157</v>
      </c>
      <c r="D83" s="48">
        <v>1578454436</v>
      </c>
      <c r="E83" s="48">
        <v>5697050200</v>
      </c>
    </row>
    <row r="84" spans="1:5" ht="15">
      <c r="A84" s="3" t="s">
        <v>79</v>
      </c>
      <c r="B84" s="2">
        <v>317</v>
      </c>
      <c r="C84" s="2"/>
      <c r="D84" s="48"/>
      <c r="E84" s="48"/>
    </row>
    <row r="85" spans="1:5" ht="15">
      <c r="A85" s="3" t="s">
        <v>80</v>
      </c>
      <c r="B85" s="2">
        <v>318</v>
      </c>
      <c r="C85" s="2"/>
      <c r="D85" s="48"/>
      <c r="E85" s="48"/>
    </row>
    <row r="86" spans="1:5" ht="15">
      <c r="A86" s="58" t="s">
        <v>249</v>
      </c>
      <c r="B86" s="2">
        <v>319</v>
      </c>
      <c r="C86" s="2" t="s">
        <v>158</v>
      </c>
      <c r="D86" s="48">
        <f>283240015+68866082+1679670+4504055503</f>
        <v>4857841270</v>
      </c>
      <c r="E86" s="48">
        <v>12829557473</v>
      </c>
    </row>
    <row r="87" spans="1:5" ht="15">
      <c r="A87" s="3" t="s">
        <v>251</v>
      </c>
      <c r="B87" s="2">
        <v>320</v>
      </c>
      <c r="C87" s="2"/>
      <c r="D87" s="48"/>
      <c r="E87" s="48"/>
    </row>
    <row r="88" spans="1:5" ht="15">
      <c r="A88" s="3"/>
      <c r="B88" s="2"/>
      <c r="C88" s="2"/>
      <c r="D88" s="48"/>
      <c r="E88" s="48"/>
    </row>
    <row r="89" spans="1:5" s="13" customFormat="1" ht="15.75">
      <c r="A89" s="11" t="s">
        <v>81</v>
      </c>
      <c r="B89" s="10">
        <v>330</v>
      </c>
      <c r="C89" s="10"/>
      <c r="D89" s="49">
        <f>SUM(D90:D97)</f>
        <v>32075060114</v>
      </c>
      <c r="E89" s="49">
        <f>SUM(E90:E97)</f>
        <v>31939560114</v>
      </c>
    </row>
    <row r="90" spans="1:5" ht="15">
      <c r="A90" s="3" t="s">
        <v>82</v>
      </c>
      <c r="B90" s="2">
        <v>331</v>
      </c>
      <c r="C90" s="2"/>
      <c r="D90" s="48"/>
      <c r="E90" s="48"/>
    </row>
    <row r="91" spans="1:5" ht="15">
      <c r="A91" s="3" t="s">
        <v>83</v>
      </c>
      <c r="B91" s="2">
        <v>332</v>
      </c>
      <c r="C91" s="2" t="s">
        <v>161</v>
      </c>
      <c r="D91" s="48"/>
      <c r="E91" s="48"/>
    </row>
    <row r="92" spans="1:5" ht="15">
      <c r="A92" s="3" t="s">
        <v>84</v>
      </c>
      <c r="B92" s="2">
        <v>333</v>
      </c>
      <c r="C92" s="2"/>
      <c r="D92" s="48"/>
      <c r="E92" s="48"/>
    </row>
    <row r="93" spans="1:5" ht="15">
      <c r="A93" s="3" t="s">
        <v>85</v>
      </c>
      <c r="B93" s="2">
        <v>334</v>
      </c>
      <c r="C93" s="2" t="s">
        <v>162</v>
      </c>
      <c r="D93" s="48">
        <v>31645301690</v>
      </c>
      <c r="E93" s="48">
        <v>31569801690</v>
      </c>
    </row>
    <row r="94" spans="1:5" ht="15">
      <c r="A94" s="3" t="s">
        <v>86</v>
      </c>
      <c r="B94" s="2">
        <v>335</v>
      </c>
      <c r="C94" s="2" t="s">
        <v>153</v>
      </c>
      <c r="D94" s="48"/>
      <c r="E94" s="48"/>
    </row>
    <row r="95" spans="1:5" ht="15">
      <c r="A95" s="3" t="s">
        <v>159</v>
      </c>
      <c r="B95" s="2">
        <v>336</v>
      </c>
      <c r="C95" s="2"/>
      <c r="D95" s="48">
        <v>429758424</v>
      </c>
      <c r="E95" s="48">
        <v>369758424</v>
      </c>
    </row>
    <row r="96" spans="1:5" ht="15">
      <c r="A96" s="3" t="s">
        <v>160</v>
      </c>
      <c r="B96" s="2">
        <v>337</v>
      </c>
      <c r="C96" s="2"/>
      <c r="D96" s="48"/>
      <c r="E96" s="48"/>
    </row>
    <row r="97" spans="1:5" ht="15">
      <c r="A97" s="3"/>
      <c r="B97" s="2"/>
      <c r="C97" s="2"/>
      <c r="D97" s="48"/>
      <c r="E97" s="48"/>
    </row>
    <row r="98" spans="1:5" ht="16.5">
      <c r="A98" s="45" t="s">
        <v>163</v>
      </c>
      <c r="B98" s="10">
        <v>400</v>
      </c>
      <c r="C98" s="2"/>
      <c r="D98" s="49">
        <f>D99+D111</f>
        <v>27036374032</v>
      </c>
      <c r="E98" s="49">
        <f>E99+E111</f>
        <v>15945756968</v>
      </c>
    </row>
    <row r="99" spans="1:5" s="13" customFormat="1" ht="15.75">
      <c r="A99" s="11" t="s">
        <v>87</v>
      </c>
      <c r="B99" s="10">
        <v>410</v>
      </c>
      <c r="C99" s="10" t="s">
        <v>164</v>
      </c>
      <c r="D99" s="49">
        <f>SUM(D100:D110)</f>
        <v>26034844258</v>
      </c>
      <c r="E99" s="49">
        <f>SUM(E100:E110)</f>
        <v>15695292652</v>
      </c>
    </row>
    <row r="100" spans="1:5" ht="15">
      <c r="A100" s="3" t="s">
        <v>88</v>
      </c>
      <c r="B100" s="2">
        <v>411</v>
      </c>
      <c r="C100" s="2"/>
      <c r="D100" s="48">
        <v>20444000000</v>
      </c>
      <c r="E100" s="48">
        <v>11357800000</v>
      </c>
    </row>
    <row r="101" spans="1:5" ht="15">
      <c r="A101" s="3" t="s">
        <v>89</v>
      </c>
      <c r="B101" s="2">
        <v>412</v>
      </c>
      <c r="C101" s="2"/>
      <c r="D101" s="48">
        <v>109210000</v>
      </c>
      <c r="E101" s="48">
        <v>109210000</v>
      </c>
    </row>
    <row r="102" spans="1:5" ht="15">
      <c r="A102" s="3" t="s">
        <v>165</v>
      </c>
      <c r="B102" s="2">
        <v>413</v>
      </c>
      <c r="C102" s="2"/>
      <c r="D102" s="48"/>
      <c r="E102" s="48"/>
    </row>
    <row r="103" spans="1:5" ht="15">
      <c r="A103" s="3" t="s">
        <v>166</v>
      </c>
      <c r="B103" s="2">
        <v>414</v>
      </c>
      <c r="C103" s="2"/>
      <c r="D103" s="48"/>
      <c r="E103" s="48"/>
    </row>
    <row r="104" spans="1:5" ht="15">
      <c r="A104" s="3" t="s">
        <v>167</v>
      </c>
      <c r="B104" s="2">
        <v>415</v>
      </c>
      <c r="C104" s="2"/>
      <c r="D104" s="48"/>
      <c r="E104" s="48"/>
    </row>
    <row r="105" spans="1:5" ht="15">
      <c r="A105" s="3" t="s">
        <v>168</v>
      </c>
      <c r="B105" s="2">
        <v>416</v>
      </c>
      <c r="C105" s="2"/>
      <c r="D105" s="48"/>
      <c r="E105" s="48"/>
    </row>
    <row r="106" spans="1:5" ht="15">
      <c r="A106" s="3" t="s">
        <v>169</v>
      </c>
      <c r="B106" s="2">
        <v>417</v>
      </c>
      <c r="C106" s="2"/>
      <c r="D106" s="48">
        <v>1303714855</v>
      </c>
      <c r="E106" s="48">
        <v>575705093</v>
      </c>
    </row>
    <row r="107" spans="1:5" ht="15">
      <c r="A107" s="3" t="s">
        <v>170</v>
      </c>
      <c r="B107" s="2">
        <v>418</v>
      </c>
      <c r="C107" s="2"/>
      <c r="D107" s="48">
        <v>651408339</v>
      </c>
      <c r="E107" s="48">
        <v>321408339</v>
      </c>
    </row>
    <row r="108" spans="1:5" ht="15">
      <c r="A108" s="3" t="s">
        <v>171</v>
      </c>
      <c r="B108" s="2">
        <v>419</v>
      </c>
      <c r="C108" s="2"/>
      <c r="D108" s="48"/>
      <c r="E108" s="48"/>
    </row>
    <row r="109" spans="1:5" ht="15">
      <c r="A109" s="3" t="s">
        <v>172</v>
      </c>
      <c r="B109" s="2">
        <v>420</v>
      </c>
      <c r="C109" s="2"/>
      <c r="D109" s="48">
        <v>3526511064</v>
      </c>
      <c r="E109" s="48">
        <v>3331169220</v>
      </c>
    </row>
    <row r="110" spans="1:5" ht="15">
      <c r="A110" s="3" t="s">
        <v>173</v>
      </c>
      <c r="B110" s="2">
        <v>421</v>
      </c>
      <c r="C110" s="2"/>
      <c r="D110" s="48"/>
      <c r="E110" s="48"/>
    </row>
    <row r="111" spans="1:5" s="13" customFormat="1" ht="15.75">
      <c r="A111" s="11" t="s">
        <v>90</v>
      </c>
      <c r="B111" s="10">
        <v>430</v>
      </c>
      <c r="C111" s="10"/>
      <c r="D111" s="49">
        <f>SUM(D112:D114)</f>
        <v>1001529774</v>
      </c>
      <c r="E111" s="49">
        <f>SUM(E112:E114)</f>
        <v>250464316</v>
      </c>
    </row>
    <row r="112" spans="1:5" ht="15">
      <c r="A112" s="3" t="s">
        <v>91</v>
      </c>
      <c r="B112" s="2">
        <v>431</v>
      </c>
      <c r="C112" s="2"/>
      <c r="D112" s="48">
        <f>628262472+373267302</f>
        <v>1001529774</v>
      </c>
      <c r="E112" s="48">
        <v>250464316</v>
      </c>
    </row>
    <row r="113" spans="1:5" ht="15">
      <c r="A113" s="3" t="s">
        <v>92</v>
      </c>
      <c r="B113" s="2">
        <v>432</v>
      </c>
      <c r="C113" s="2" t="s">
        <v>174</v>
      </c>
      <c r="D113" s="48"/>
      <c r="E113" s="48"/>
    </row>
    <row r="114" spans="1:5" ht="15">
      <c r="A114" s="3" t="s">
        <v>93</v>
      </c>
      <c r="B114" s="2">
        <v>433</v>
      </c>
      <c r="C114" s="2"/>
      <c r="D114" s="48"/>
      <c r="E114" s="48"/>
    </row>
    <row r="115" spans="1:5" ht="15">
      <c r="A115" s="3"/>
      <c r="B115" s="2"/>
      <c r="C115" s="2"/>
      <c r="D115" s="48"/>
      <c r="E115" s="48"/>
    </row>
    <row r="116" spans="1:5" s="13" customFormat="1" ht="15.75">
      <c r="A116" s="11" t="s">
        <v>175</v>
      </c>
      <c r="B116" s="10">
        <v>440</v>
      </c>
      <c r="C116" s="10"/>
      <c r="D116" s="49">
        <f>D76+D98</f>
        <v>144802686299</v>
      </c>
      <c r="E116" s="49">
        <f>E76+E98</f>
        <v>142192996778</v>
      </c>
    </row>
    <row r="117" spans="1:5" ht="15">
      <c r="A117" s="5"/>
      <c r="B117" s="4"/>
      <c r="C117" s="4"/>
      <c r="D117" s="51"/>
      <c r="E117" s="51"/>
    </row>
    <row r="118" spans="4:5" ht="15">
      <c r="D118" s="88"/>
      <c r="E118" s="88"/>
    </row>
    <row r="119" spans="1:5" ht="17.25">
      <c r="A119" s="154" t="s">
        <v>9</v>
      </c>
      <c r="B119" s="154"/>
      <c r="C119" s="154"/>
      <c r="D119" s="154"/>
      <c r="E119" s="154"/>
    </row>
    <row r="121" spans="1:5" ht="28.5" customHeight="1">
      <c r="A121" s="41" t="s">
        <v>1</v>
      </c>
      <c r="B121" s="42"/>
      <c r="C121" s="29" t="s">
        <v>36</v>
      </c>
      <c r="D121" s="29" t="s">
        <v>241</v>
      </c>
      <c r="E121" s="29" t="s">
        <v>6</v>
      </c>
    </row>
    <row r="122" spans="1:5" ht="15">
      <c r="A122" s="35" t="s">
        <v>94</v>
      </c>
      <c r="B122" s="38"/>
      <c r="C122" s="46" t="s">
        <v>176</v>
      </c>
      <c r="D122" s="31"/>
      <c r="E122" s="31"/>
    </row>
    <row r="123" spans="1:5" ht="15">
      <c r="A123" s="36" t="s">
        <v>95</v>
      </c>
      <c r="B123" s="39"/>
      <c r="C123" s="3"/>
      <c r="D123" s="3"/>
      <c r="E123" s="3"/>
    </row>
    <row r="124" spans="1:5" ht="15">
      <c r="A124" s="36" t="s">
        <v>177</v>
      </c>
      <c r="B124" s="39"/>
      <c r="C124" s="3"/>
      <c r="D124" s="3"/>
      <c r="E124" s="3"/>
    </row>
    <row r="125" spans="1:5" ht="15">
      <c r="A125" s="36" t="s">
        <v>96</v>
      </c>
      <c r="B125" s="39"/>
      <c r="C125" s="3"/>
      <c r="D125" s="3"/>
      <c r="E125" s="3"/>
    </row>
    <row r="126" spans="1:5" ht="15">
      <c r="A126" s="36" t="s">
        <v>97</v>
      </c>
      <c r="B126" s="39"/>
      <c r="C126" s="3"/>
      <c r="D126" s="3"/>
      <c r="E126" s="3"/>
    </row>
    <row r="127" spans="1:5" ht="15">
      <c r="A127" s="36" t="s">
        <v>178</v>
      </c>
      <c r="B127" s="39"/>
      <c r="C127" s="3"/>
      <c r="D127" s="3"/>
      <c r="E127" s="3"/>
    </row>
    <row r="128" spans="1:5" ht="15">
      <c r="A128" s="37"/>
      <c r="B128" s="40"/>
      <c r="C128" s="5"/>
      <c r="D128" s="5"/>
      <c r="E128" s="5"/>
    </row>
    <row r="130" spans="4:5" ht="15.75">
      <c r="D130" s="155"/>
      <c r="E130" s="155"/>
    </row>
    <row r="131" spans="1:5" s="13" customFormat="1" ht="15.75">
      <c r="A131" s="12"/>
      <c r="B131" s="150"/>
      <c r="C131" s="150"/>
      <c r="D131" s="150"/>
      <c r="E131" s="150"/>
    </row>
    <row r="132" spans="1:5" ht="15">
      <c r="A132" s="1"/>
      <c r="B132" s="151"/>
      <c r="C132" s="151"/>
      <c r="D132" s="151"/>
      <c r="E132" s="151"/>
    </row>
  </sheetData>
  <mergeCells count="13">
    <mergeCell ref="B1:E1"/>
    <mergeCell ref="B2:E2"/>
    <mergeCell ref="B3:E3"/>
    <mergeCell ref="B4:E4"/>
    <mergeCell ref="A6:E6"/>
    <mergeCell ref="A8:E8"/>
    <mergeCell ref="A119:E119"/>
    <mergeCell ref="D130:E130"/>
    <mergeCell ref="A7:E7"/>
    <mergeCell ref="B131:C131"/>
    <mergeCell ref="D131:E131"/>
    <mergeCell ref="B132:C132"/>
    <mergeCell ref="D132:E132"/>
  </mergeCells>
  <printOptions/>
  <pageMargins left="0.75" right="0.5" top="0.75" bottom="0.75" header="0.5" footer="0.5"/>
  <pageSetup horizontalDpi="600" verticalDpi="600" orientation="portrait" paperSize="9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4" customWidth="1"/>
    <col min="2" max="2" width="1.1015625" style="14" customWidth="1"/>
    <col min="3" max="3" width="28.09765625" style="14" customWidth="1"/>
    <col min="4" max="16384" width="8" style="14" customWidth="1"/>
  </cols>
  <sheetData>
    <row r="1" spans="1:3" ht="15">
      <c r="A1" s="28"/>
      <c r="C1" s="28"/>
    </row>
    <row r="2" ht="15.75" thickBot="1">
      <c r="A2" s="28"/>
    </row>
    <row r="3" spans="1:3" ht="15.75" thickBot="1">
      <c r="A3" s="28"/>
      <c r="C3" s="28"/>
    </row>
    <row r="4" spans="1:3" ht="15">
      <c r="A4" s="28"/>
      <c r="C4"/>
    </row>
    <row r="5" ht="15">
      <c r="C5"/>
    </row>
    <row r="6" ht="15.75" thickBot="1">
      <c r="C6"/>
    </row>
    <row r="7" spans="1:3" ht="15">
      <c r="A7" s="28"/>
      <c r="C7"/>
    </row>
    <row r="8" spans="1:3" ht="15">
      <c r="A8" s="28"/>
      <c r="C8"/>
    </row>
    <row r="9" spans="1:3" ht="15">
      <c r="A9" s="28"/>
      <c r="C9"/>
    </row>
    <row r="10" spans="1:3" ht="15">
      <c r="A10" s="28"/>
      <c r="C10"/>
    </row>
    <row r="11" spans="1:3" ht="15.75" thickBot="1">
      <c r="A11" s="28"/>
      <c r="C11"/>
    </row>
    <row r="12" ht="15">
      <c r="C12"/>
    </row>
    <row r="13" ht="15.75" thickBot="1">
      <c r="C13"/>
    </row>
    <row r="14" spans="1:3" ht="15.75" thickBot="1">
      <c r="A14" s="28"/>
      <c r="C14"/>
    </row>
    <row r="15" ht="15">
      <c r="A15"/>
    </row>
    <row r="16" ht="15.75" thickBot="1">
      <c r="A16"/>
    </row>
    <row r="17" spans="1:3" ht="15.75" thickBot="1">
      <c r="A17"/>
      <c r="C17" s="28"/>
    </row>
    <row r="18" ht="15">
      <c r="C18"/>
    </row>
    <row r="19" ht="15">
      <c r="C19"/>
    </row>
    <row r="20" spans="1:3" ht="15">
      <c r="A20" s="28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6">
      <selection activeCell="F17" sqref="F17"/>
    </sheetView>
  </sheetViews>
  <sheetFormatPr defaultColWidth="8.796875" defaultRowHeight="15"/>
  <cols>
    <col min="1" max="1" width="31.3984375" style="0" customWidth="1"/>
    <col min="3" max="3" width="8.3984375" style="0" customWidth="1"/>
    <col min="4" max="4" width="10.69921875" style="0" customWidth="1"/>
    <col min="5" max="6" width="10.5" style="0" customWidth="1"/>
    <col min="7" max="7" width="12.19921875" style="0" customWidth="1"/>
    <col min="8" max="9" width="13.5" style="0" bestFit="1" customWidth="1"/>
  </cols>
  <sheetData>
    <row r="1" spans="1:7" ht="15">
      <c r="A1" t="s">
        <v>115</v>
      </c>
      <c r="E1" s="151" t="s">
        <v>247</v>
      </c>
      <c r="F1" s="151"/>
      <c r="G1" s="151"/>
    </row>
    <row r="2" spans="1:7" ht="15.75">
      <c r="A2" t="s">
        <v>116</v>
      </c>
      <c r="E2" s="155" t="s">
        <v>125</v>
      </c>
      <c r="F2" s="155"/>
      <c r="G2" s="155"/>
    </row>
    <row r="3" spans="1:7" ht="15.75">
      <c r="A3" t="s">
        <v>35</v>
      </c>
      <c r="E3" s="155" t="s">
        <v>253</v>
      </c>
      <c r="F3" s="155"/>
      <c r="G3" s="155"/>
    </row>
    <row r="6" spans="1:7" ht="21" customHeight="1">
      <c r="A6" s="154" t="s">
        <v>243</v>
      </c>
      <c r="B6" s="154"/>
      <c r="C6" s="154"/>
      <c r="D6" s="154"/>
      <c r="E6" s="154"/>
      <c r="F6" s="154"/>
      <c r="G6" s="154"/>
    </row>
    <row r="7" spans="1:7" ht="15.75">
      <c r="A7" s="155" t="s">
        <v>291</v>
      </c>
      <c r="B7" s="155"/>
      <c r="C7" s="155"/>
      <c r="D7" s="155"/>
      <c r="E7" s="155"/>
      <c r="F7" s="155"/>
      <c r="G7" s="155"/>
    </row>
    <row r="8" spans="6:7" ht="15">
      <c r="F8" s="164" t="s">
        <v>10</v>
      </c>
      <c r="G8" s="164"/>
    </row>
    <row r="9" spans="1:7" ht="26.25" customHeight="1">
      <c r="A9" s="162" t="s">
        <v>1</v>
      </c>
      <c r="B9" s="162" t="s">
        <v>0</v>
      </c>
      <c r="C9" s="162" t="s">
        <v>36</v>
      </c>
      <c r="D9" s="158" t="s">
        <v>293</v>
      </c>
      <c r="E9" s="159"/>
      <c r="F9" s="160" t="s">
        <v>244</v>
      </c>
      <c r="G9" s="161"/>
    </row>
    <row r="10" spans="1:7" ht="15.75">
      <c r="A10" s="163"/>
      <c r="B10" s="163"/>
      <c r="C10" s="163"/>
      <c r="D10" s="29" t="s">
        <v>179</v>
      </c>
      <c r="E10" s="29" t="s">
        <v>4</v>
      </c>
      <c r="F10" s="29" t="s">
        <v>179</v>
      </c>
      <c r="G10" s="29" t="s">
        <v>4</v>
      </c>
    </row>
    <row r="11" spans="1:7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9" ht="30">
      <c r="A12" s="8" t="s">
        <v>102</v>
      </c>
      <c r="B12" s="54" t="s">
        <v>2</v>
      </c>
      <c r="C12" s="53" t="s">
        <v>180</v>
      </c>
      <c r="D12" s="83">
        <v>37447071084</v>
      </c>
      <c r="E12" s="83">
        <v>10435080781</v>
      </c>
      <c r="F12" s="81">
        <v>76217220437</v>
      </c>
      <c r="G12" s="81">
        <v>16346624616</v>
      </c>
      <c r="H12" s="87"/>
      <c r="I12" s="87"/>
    </row>
    <row r="13" spans="1:9" ht="15">
      <c r="A13" s="3" t="s">
        <v>181</v>
      </c>
      <c r="B13" s="55" t="s">
        <v>182</v>
      </c>
      <c r="C13" s="2"/>
      <c r="D13" s="82"/>
      <c r="E13" s="82"/>
      <c r="F13" s="83">
        <v>0</v>
      </c>
      <c r="G13" s="83">
        <v>0</v>
      </c>
      <c r="H13" s="87"/>
      <c r="I13" s="87"/>
    </row>
    <row r="14" spans="1:9" ht="30">
      <c r="A14" s="8" t="s">
        <v>183</v>
      </c>
      <c r="B14" s="55" t="s">
        <v>34</v>
      </c>
      <c r="C14" s="2"/>
      <c r="D14" s="83">
        <f>D12-D13</f>
        <v>37447071084</v>
      </c>
      <c r="E14" s="83">
        <f>E12-E13</f>
        <v>10435080781</v>
      </c>
      <c r="F14" s="83">
        <f>F12-F13</f>
        <v>76217220437</v>
      </c>
      <c r="G14" s="83">
        <f>G12-G13</f>
        <v>16346624616</v>
      </c>
      <c r="H14" s="87"/>
      <c r="I14" s="87"/>
    </row>
    <row r="15" spans="1:9" ht="15">
      <c r="A15" s="3" t="s">
        <v>103</v>
      </c>
      <c r="B15" s="55" t="s">
        <v>33</v>
      </c>
      <c r="C15" s="2" t="s">
        <v>184</v>
      </c>
      <c r="D15" s="83">
        <v>33748042245</v>
      </c>
      <c r="E15" s="83">
        <v>9194605477</v>
      </c>
      <c r="F15" s="83">
        <v>68815508893</v>
      </c>
      <c r="G15" s="83">
        <v>14200654590</v>
      </c>
      <c r="H15" s="87"/>
      <c r="I15" s="87"/>
    </row>
    <row r="16" spans="1:9" ht="30">
      <c r="A16" s="8" t="s">
        <v>104</v>
      </c>
      <c r="B16" s="55" t="s">
        <v>11</v>
      </c>
      <c r="C16" s="2"/>
      <c r="D16" s="83">
        <f>D14-D15</f>
        <v>3699028839</v>
      </c>
      <c r="E16" s="83">
        <f>E14-E15</f>
        <v>1240475304</v>
      </c>
      <c r="F16" s="83">
        <f>F14-F15</f>
        <v>7401711544</v>
      </c>
      <c r="G16" s="83">
        <v>2145970026</v>
      </c>
      <c r="H16" s="87"/>
      <c r="I16" s="87"/>
    </row>
    <row r="17" spans="1:9" ht="15">
      <c r="A17" s="3" t="s">
        <v>105</v>
      </c>
      <c r="B17" s="55" t="s">
        <v>12</v>
      </c>
      <c r="C17" s="2" t="s">
        <v>185</v>
      </c>
      <c r="D17" s="83">
        <v>224195407</v>
      </c>
      <c r="E17" s="83">
        <v>265949108</v>
      </c>
      <c r="F17" s="83">
        <v>256118632</v>
      </c>
      <c r="G17" s="83">
        <v>310642270</v>
      </c>
      <c r="H17" s="87"/>
      <c r="I17" s="87"/>
    </row>
    <row r="18" spans="1:9" ht="15">
      <c r="A18" s="3" t="s">
        <v>106</v>
      </c>
      <c r="B18" s="55" t="s">
        <v>117</v>
      </c>
      <c r="C18" s="2" t="s">
        <v>186</v>
      </c>
      <c r="D18" s="83">
        <v>189421638</v>
      </c>
      <c r="E18" s="83">
        <v>424528636</v>
      </c>
      <c r="F18" s="83">
        <v>261503006</v>
      </c>
      <c r="G18" s="83">
        <v>724646090</v>
      </c>
      <c r="H18" s="87"/>
      <c r="I18" s="87"/>
    </row>
    <row r="19" spans="1:9" ht="15">
      <c r="A19" s="7" t="s">
        <v>107</v>
      </c>
      <c r="B19" s="55" t="s">
        <v>118</v>
      </c>
      <c r="C19" s="2"/>
      <c r="D19" s="83">
        <f>D18</f>
        <v>189421638</v>
      </c>
      <c r="E19" s="83">
        <f>E18</f>
        <v>424528636</v>
      </c>
      <c r="F19" s="83">
        <f>F18</f>
        <v>261503006</v>
      </c>
      <c r="G19" s="83">
        <v>724646090</v>
      </c>
      <c r="H19" s="87"/>
      <c r="I19" s="87"/>
    </row>
    <row r="20" spans="1:9" ht="15">
      <c r="A20" s="3" t="s">
        <v>108</v>
      </c>
      <c r="B20" s="55" t="s">
        <v>32</v>
      </c>
      <c r="C20" s="2"/>
      <c r="D20" s="82">
        <v>0</v>
      </c>
      <c r="E20" s="82"/>
      <c r="F20" s="83">
        <v>0</v>
      </c>
      <c r="G20" s="83">
        <v>0</v>
      </c>
      <c r="H20" s="87"/>
      <c r="I20" s="87"/>
    </row>
    <row r="21" spans="1:9" ht="15">
      <c r="A21" s="3" t="s">
        <v>109</v>
      </c>
      <c r="B21" s="55" t="s">
        <v>119</v>
      </c>
      <c r="C21" s="2"/>
      <c r="D21" s="83">
        <v>1850695000</v>
      </c>
      <c r="E21" s="83">
        <v>643622383</v>
      </c>
      <c r="F21" s="83">
        <v>3538399321</v>
      </c>
      <c r="G21" s="83">
        <v>998315013</v>
      </c>
      <c r="H21" s="87"/>
      <c r="I21" s="87"/>
    </row>
    <row r="22" spans="1:9" ht="30">
      <c r="A22" s="8" t="s">
        <v>110</v>
      </c>
      <c r="B22" s="55" t="s">
        <v>13</v>
      </c>
      <c r="C22" s="2"/>
      <c r="D22" s="83">
        <f>D16+(D17-D18)-(D20+D21)</f>
        <v>1883107608</v>
      </c>
      <c r="E22" s="83">
        <f>E16+(E17-E18)-(E20+E21)</f>
        <v>438273393</v>
      </c>
      <c r="F22" s="83">
        <f>F16+(F17-F18)-(F20+F21)</f>
        <v>3857927849</v>
      </c>
      <c r="G22" s="83">
        <f>G16+(G17-G18)-(G20+G21)</f>
        <v>733651193</v>
      </c>
      <c r="H22" s="87"/>
      <c r="I22" s="87"/>
    </row>
    <row r="23" spans="1:9" ht="15">
      <c r="A23" s="3" t="s">
        <v>111</v>
      </c>
      <c r="B23" s="55" t="s">
        <v>120</v>
      </c>
      <c r="C23" s="2"/>
      <c r="D23" s="83">
        <v>500000</v>
      </c>
      <c r="E23" s="83">
        <v>0</v>
      </c>
      <c r="F23" s="83">
        <v>5183154</v>
      </c>
      <c r="G23" s="83">
        <v>115361905</v>
      </c>
      <c r="H23" s="87"/>
      <c r="I23" s="87"/>
    </row>
    <row r="24" spans="1:9" ht="15">
      <c r="A24" s="3" t="s">
        <v>112</v>
      </c>
      <c r="B24" s="55" t="s">
        <v>121</v>
      </c>
      <c r="C24" s="2"/>
      <c r="D24" s="83">
        <v>300</v>
      </c>
      <c r="E24" s="83">
        <v>0</v>
      </c>
      <c r="F24" s="83">
        <v>359153</v>
      </c>
      <c r="G24" s="83">
        <v>0</v>
      </c>
      <c r="H24" s="87"/>
      <c r="I24" s="87"/>
    </row>
    <row r="25" spans="1:9" ht="15">
      <c r="A25" s="3" t="s">
        <v>113</v>
      </c>
      <c r="B25" s="55" t="s">
        <v>14</v>
      </c>
      <c r="C25" s="2"/>
      <c r="D25" s="83">
        <f>D23-D24</f>
        <v>499700</v>
      </c>
      <c r="E25" s="86">
        <f>E23-E24</f>
        <v>0</v>
      </c>
      <c r="F25" s="83">
        <f>F23-F24</f>
        <v>4824001</v>
      </c>
      <c r="G25" s="83">
        <f>G23-G24</f>
        <v>115361905</v>
      </c>
      <c r="H25" s="87"/>
      <c r="I25" s="87"/>
    </row>
    <row r="26" spans="1:9" ht="30">
      <c r="A26" s="8" t="s">
        <v>114</v>
      </c>
      <c r="B26" s="55" t="s">
        <v>15</v>
      </c>
      <c r="C26" s="2"/>
      <c r="D26" s="83">
        <f>D22+D25</f>
        <v>1883607308</v>
      </c>
      <c r="E26" s="83">
        <f>E22+E25</f>
        <v>438273393</v>
      </c>
      <c r="F26" s="83">
        <f>F22+F25</f>
        <v>3862751850</v>
      </c>
      <c r="G26" s="83">
        <f>G22+G25</f>
        <v>849013098</v>
      </c>
      <c r="H26" s="87"/>
      <c r="I26" s="87"/>
    </row>
    <row r="27" spans="1:9" ht="15">
      <c r="A27" s="3" t="s">
        <v>187</v>
      </c>
      <c r="B27" s="55" t="s">
        <v>122</v>
      </c>
      <c r="C27" s="2" t="s">
        <v>192</v>
      </c>
      <c r="D27" s="83">
        <v>163065639</v>
      </c>
      <c r="E27" s="83">
        <v>61358275</v>
      </c>
      <c r="F27" s="83">
        <v>336240786</v>
      </c>
      <c r="G27" s="83">
        <v>118861834</v>
      </c>
      <c r="H27" s="87"/>
      <c r="I27" s="87"/>
    </row>
    <row r="28" spans="1:9" ht="15">
      <c r="A28" s="59" t="s">
        <v>188</v>
      </c>
      <c r="B28" s="60" t="s">
        <v>189</v>
      </c>
      <c r="C28" s="2" t="s">
        <v>192</v>
      </c>
      <c r="D28" s="84"/>
      <c r="E28" s="84"/>
      <c r="F28" s="85"/>
      <c r="G28" s="85"/>
      <c r="H28" s="87"/>
      <c r="I28" s="87"/>
    </row>
    <row r="29" spans="1:9" ht="30">
      <c r="A29" s="61" t="s">
        <v>191</v>
      </c>
      <c r="B29" s="60" t="s">
        <v>16</v>
      </c>
      <c r="C29" s="9"/>
      <c r="D29" s="85">
        <f>D26-D27-D28</f>
        <v>1720541669</v>
      </c>
      <c r="E29" s="85">
        <v>376915118</v>
      </c>
      <c r="F29" s="85">
        <v>3526511064</v>
      </c>
      <c r="G29" s="85">
        <f>G26-G27-G28</f>
        <v>730151264</v>
      </c>
      <c r="H29" s="87"/>
      <c r="I29" s="87"/>
    </row>
    <row r="30" spans="1:7" ht="15">
      <c r="A30" s="52" t="s">
        <v>254</v>
      </c>
      <c r="B30" s="56" t="s">
        <v>190</v>
      </c>
      <c r="C30" s="4"/>
      <c r="D30" s="144">
        <v>841</v>
      </c>
      <c r="E30" s="144">
        <v>332</v>
      </c>
      <c r="F30" s="144">
        <v>1725</v>
      </c>
      <c r="G30" s="144">
        <v>643</v>
      </c>
    </row>
    <row r="31" ht="15">
      <c r="E31" s="87"/>
    </row>
    <row r="32" spans="5:7" ht="15.75">
      <c r="E32" s="155" t="s">
        <v>294</v>
      </c>
      <c r="F32" s="155"/>
      <c r="G32" s="155"/>
    </row>
    <row r="33" spans="1:7" ht="15.75">
      <c r="A33" s="12" t="s">
        <v>100</v>
      </c>
      <c r="B33" s="150" t="s">
        <v>98</v>
      </c>
      <c r="C33" s="150"/>
      <c r="D33" s="12"/>
      <c r="E33" s="150" t="s">
        <v>252</v>
      </c>
      <c r="F33" s="150"/>
      <c r="G33" s="150"/>
    </row>
    <row r="34" spans="1:7" ht="15">
      <c r="A34" s="1" t="s">
        <v>99</v>
      </c>
      <c r="B34" s="151" t="s">
        <v>99</v>
      </c>
      <c r="C34" s="151"/>
      <c r="D34" s="1"/>
      <c r="E34" s="151" t="s">
        <v>101</v>
      </c>
      <c r="F34" s="151"/>
      <c r="G34" s="151"/>
    </row>
    <row r="35" ht="15">
      <c r="D35" s="93"/>
    </row>
    <row r="36" spans="1:5" ht="15">
      <c r="A36" s="91"/>
      <c r="D36" s="24"/>
      <c r="E36" s="91"/>
    </row>
    <row r="37" spans="1:5" ht="15">
      <c r="A37" s="92"/>
      <c r="E37" s="24"/>
    </row>
  </sheetData>
  <mergeCells count="16">
    <mergeCell ref="E1:G1"/>
    <mergeCell ref="E2:G2"/>
    <mergeCell ref="E3:G3"/>
    <mergeCell ref="A9:A10"/>
    <mergeCell ref="A6:G6"/>
    <mergeCell ref="A7:G7"/>
    <mergeCell ref="F8:G8"/>
    <mergeCell ref="B34:C34"/>
    <mergeCell ref="D9:E9"/>
    <mergeCell ref="F9:G9"/>
    <mergeCell ref="C9:C10"/>
    <mergeCell ref="B9:B10"/>
    <mergeCell ref="E32:G32"/>
    <mergeCell ref="E33:G33"/>
    <mergeCell ref="E34:G34"/>
    <mergeCell ref="B33:C33"/>
  </mergeCells>
  <printOptions/>
  <pageMargins left="0.2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7">
      <selection activeCell="D16" sqref="D16"/>
    </sheetView>
  </sheetViews>
  <sheetFormatPr defaultColWidth="8.796875" defaultRowHeight="15"/>
  <cols>
    <col min="1" max="1" width="40.3984375" style="62" customWidth="1"/>
    <col min="2" max="2" width="8.5" style="62" customWidth="1"/>
    <col min="3" max="3" width="11.5" style="62" customWidth="1"/>
    <col min="4" max="4" width="13.5" style="62" customWidth="1"/>
    <col min="5" max="5" width="12.69921875" style="62" customWidth="1"/>
    <col min="6" max="6" width="14.69921875" style="62" bestFit="1" customWidth="1"/>
    <col min="7" max="7" width="14.19921875" style="62" customWidth="1"/>
    <col min="8" max="16384" width="9" style="62" customWidth="1"/>
  </cols>
  <sheetData>
    <row r="1" spans="1:7" ht="15.75">
      <c r="A1" s="62" t="s">
        <v>193</v>
      </c>
      <c r="B1" s="169" t="s">
        <v>246</v>
      </c>
      <c r="C1" s="169"/>
      <c r="D1" s="169"/>
      <c r="E1" s="169"/>
      <c r="G1" s="13"/>
    </row>
    <row r="2" spans="1:8" ht="15.75">
      <c r="A2" s="13" t="s">
        <v>35</v>
      </c>
      <c r="B2" s="169" t="s">
        <v>236</v>
      </c>
      <c r="C2" s="169"/>
      <c r="D2" s="169"/>
      <c r="E2" s="169"/>
      <c r="G2" s="63"/>
      <c r="H2" s="63"/>
    </row>
    <row r="3" spans="2:8" ht="15.75">
      <c r="B3" s="169" t="s">
        <v>235</v>
      </c>
      <c r="C3" s="169"/>
      <c r="D3" s="169"/>
      <c r="E3" s="169"/>
      <c r="G3" s="63"/>
      <c r="H3" s="63"/>
    </row>
    <row r="4" spans="2:8" ht="15.75">
      <c r="B4" s="169"/>
      <c r="C4" s="169"/>
      <c r="D4" s="169"/>
      <c r="E4" s="169"/>
      <c r="G4" s="63"/>
      <c r="H4" s="63"/>
    </row>
    <row r="5" spans="1:5" ht="20.25">
      <c r="A5" s="170" t="s">
        <v>245</v>
      </c>
      <c r="B5" s="170"/>
      <c r="C5" s="170"/>
      <c r="D5" s="170"/>
      <c r="E5" s="170"/>
    </row>
    <row r="6" spans="1:5" ht="15">
      <c r="A6" s="171" t="s">
        <v>194</v>
      </c>
      <c r="B6" s="171"/>
      <c r="C6" s="171"/>
      <c r="D6" s="171"/>
      <c r="E6" s="171"/>
    </row>
    <row r="7" spans="1:5" ht="15.75">
      <c r="A7" s="155" t="s">
        <v>295</v>
      </c>
      <c r="B7" s="155"/>
      <c r="C7" s="155"/>
      <c r="D7" s="155"/>
      <c r="E7" s="155"/>
    </row>
    <row r="8" spans="4:5" ht="15.75">
      <c r="D8" s="172" t="s">
        <v>10</v>
      </c>
      <c r="E8" s="172"/>
    </row>
    <row r="9" spans="1:5" ht="30.75" customHeight="1">
      <c r="A9" s="162" t="s">
        <v>1</v>
      </c>
      <c r="B9" s="162" t="s">
        <v>0</v>
      </c>
      <c r="C9" s="162" t="s">
        <v>36</v>
      </c>
      <c r="D9" s="166" t="s">
        <v>244</v>
      </c>
      <c r="E9" s="167"/>
    </row>
    <row r="10" spans="1:5" ht="30.75" customHeight="1">
      <c r="A10" s="168"/>
      <c r="B10" s="168"/>
      <c r="C10" s="168"/>
      <c r="D10" s="29" t="s">
        <v>179</v>
      </c>
      <c r="E10" s="29" t="s">
        <v>4</v>
      </c>
    </row>
    <row r="11" spans="1:5" s="63" customFormat="1" ht="15.75">
      <c r="A11" s="64">
        <v>1</v>
      </c>
      <c r="B11" s="64">
        <v>2</v>
      </c>
      <c r="C11" s="64">
        <v>3</v>
      </c>
      <c r="D11" s="64">
        <v>4</v>
      </c>
      <c r="E11" s="64">
        <v>5</v>
      </c>
    </row>
    <row r="12" spans="1:5" s="13" customFormat="1" ht="15.75">
      <c r="A12" s="65" t="s">
        <v>195</v>
      </c>
      <c r="B12" s="66"/>
      <c r="C12" s="67"/>
      <c r="D12" s="68"/>
      <c r="E12" s="68"/>
    </row>
    <row r="13" spans="1:5" ht="30">
      <c r="A13" s="69" t="s">
        <v>237</v>
      </c>
      <c r="B13" s="70" t="s">
        <v>2</v>
      </c>
      <c r="C13" s="71"/>
      <c r="D13" s="90">
        <f>2229344000+55131861864+75500000+2159136000+1200000000+13863593409+140000000</f>
        <v>74799435273</v>
      </c>
      <c r="E13" s="90">
        <v>59536126770</v>
      </c>
    </row>
    <row r="14" spans="1:5" ht="30">
      <c r="A14" s="69" t="s">
        <v>196</v>
      </c>
      <c r="B14" s="70" t="s">
        <v>182</v>
      </c>
      <c r="C14" s="71"/>
      <c r="D14" s="90">
        <f>-34416000-21696152867-5075214970</f>
        <v>-26805783837</v>
      </c>
      <c r="E14" s="90">
        <v>-19864155062</v>
      </c>
    </row>
    <row r="15" spans="1:5" ht="15">
      <c r="A15" s="57" t="s">
        <v>197</v>
      </c>
      <c r="B15" s="70" t="s">
        <v>3</v>
      </c>
      <c r="C15" s="71"/>
      <c r="D15" s="90">
        <f>-10543742412</f>
        <v>-10543742412</v>
      </c>
      <c r="E15" s="90">
        <v>-5796408360</v>
      </c>
    </row>
    <row r="16" spans="1:5" ht="15">
      <c r="A16" s="57" t="s">
        <v>198</v>
      </c>
      <c r="B16" s="70" t="s">
        <v>199</v>
      </c>
      <c r="C16" s="71"/>
      <c r="D16" s="90">
        <f>-11000-261492006</f>
        <v>-261503006</v>
      </c>
      <c r="E16" s="90">
        <v>-724646090</v>
      </c>
    </row>
    <row r="17" spans="1:5" ht="15">
      <c r="A17" s="57" t="s">
        <v>200</v>
      </c>
      <c r="B17" s="70" t="s">
        <v>201</v>
      </c>
      <c r="C17" s="71"/>
      <c r="D17" s="90">
        <v>0</v>
      </c>
      <c r="E17" s="90">
        <v>-300000000</v>
      </c>
    </row>
    <row r="18" spans="1:5" ht="15">
      <c r="A18" s="57" t="s">
        <v>202</v>
      </c>
      <c r="B18" s="70" t="s">
        <v>203</v>
      </c>
      <c r="C18" s="71"/>
      <c r="D18" s="90">
        <f>91600000+597672500+3400000+480395300+1000000+17676000-1200000+5000000+55690127+797750000+25500000000+163667000+54633100</f>
        <v>27767284027</v>
      </c>
      <c r="E18" s="90">
        <v>19709870123</v>
      </c>
    </row>
    <row r="19" spans="1:5" ht="15">
      <c r="A19" s="57" t="s">
        <v>204</v>
      </c>
      <c r="B19" s="70" t="s">
        <v>205</v>
      </c>
      <c r="C19" s="71"/>
      <c r="D19" s="72">
        <f>-615851000-1379252112-492578626-1151935070-4580000-50543400-1421000000-79672600-16500000-55422600-36000000-53049178-33000-1294381000-39000-15555017237-1513409020-594000000-114553839-40783632-5209985212-797750000-63000000-44520000-110000000-363778732-51000000000-103316200-3000000-10000000-2741326200-7929548332+944970000</f>
        <v>-91899855990</v>
      </c>
      <c r="E19" s="72">
        <v>-52848048104</v>
      </c>
    </row>
    <row r="20" spans="1:5" s="13" customFormat="1" ht="15.75">
      <c r="A20" s="73" t="s">
        <v>206</v>
      </c>
      <c r="B20" s="74" t="s">
        <v>11</v>
      </c>
      <c r="C20" s="10"/>
      <c r="D20" s="75">
        <f>SUM(D13:D19)</f>
        <v>-26944165945</v>
      </c>
      <c r="E20" s="75">
        <f>SUM(E13:E19)</f>
        <v>-287260723</v>
      </c>
    </row>
    <row r="21" spans="1:5" s="13" customFormat="1" ht="15.75">
      <c r="A21" s="73"/>
      <c r="B21" s="74"/>
      <c r="C21" s="10"/>
      <c r="D21" s="75"/>
      <c r="E21" s="75"/>
    </row>
    <row r="22" spans="1:5" s="13" customFormat="1" ht="15.75">
      <c r="A22" s="11" t="s">
        <v>207</v>
      </c>
      <c r="B22" s="74"/>
      <c r="C22" s="10"/>
      <c r="D22" s="75"/>
      <c r="E22" s="75"/>
    </row>
    <row r="23" spans="1:6" ht="30.75">
      <c r="A23" s="69" t="s">
        <v>208</v>
      </c>
      <c r="B23" s="70" t="s">
        <v>12</v>
      </c>
      <c r="C23" s="71"/>
      <c r="D23" s="90"/>
      <c r="E23" s="90">
        <v>-3580000</v>
      </c>
      <c r="F23" s="13"/>
    </row>
    <row r="24" spans="1:6" ht="30">
      <c r="A24" s="69" t="s">
        <v>209</v>
      </c>
      <c r="B24" s="70" t="s">
        <v>117</v>
      </c>
      <c r="C24" s="71"/>
      <c r="D24" s="72"/>
      <c r="E24" s="72">
        <v>9500000</v>
      </c>
      <c r="F24" s="89"/>
    </row>
    <row r="25" spans="1:5" ht="30">
      <c r="A25" s="69" t="s">
        <v>210</v>
      </c>
      <c r="B25" s="70" t="s">
        <v>118</v>
      </c>
      <c r="C25" s="71"/>
      <c r="D25" s="72"/>
      <c r="E25" s="72"/>
    </row>
    <row r="26" spans="1:5" ht="30">
      <c r="A26" s="69" t="s">
        <v>211</v>
      </c>
      <c r="B26" s="70" t="s">
        <v>32</v>
      </c>
      <c r="C26" s="71"/>
      <c r="D26" s="72"/>
      <c r="E26" s="72"/>
    </row>
    <row r="27" spans="1:5" ht="15">
      <c r="A27" s="57" t="s">
        <v>212</v>
      </c>
      <c r="B27" s="70" t="s">
        <v>119</v>
      </c>
      <c r="C27" s="71"/>
      <c r="D27" s="72"/>
      <c r="E27" s="72"/>
    </row>
    <row r="28" spans="1:5" ht="15">
      <c r="A28" s="57" t="s">
        <v>213</v>
      </c>
      <c r="B28" s="70" t="s">
        <v>214</v>
      </c>
      <c r="C28" s="71"/>
      <c r="D28" s="72"/>
      <c r="E28" s="72"/>
    </row>
    <row r="29" spans="1:5" ht="30">
      <c r="A29" s="69" t="s">
        <v>215</v>
      </c>
      <c r="B29" s="70" t="s">
        <v>216</v>
      </c>
      <c r="C29" s="71"/>
      <c r="D29" s="72">
        <f>20000000+15083+2375570+761346+209219389</f>
        <v>232371388</v>
      </c>
      <c r="E29" s="72">
        <v>310642270</v>
      </c>
    </row>
    <row r="30" spans="1:6" s="13" customFormat="1" ht="15.75">
      <c r="A30" s="11" t="s">
        <v>217</v>
      </c>
      <c r="B30" s="74" t="s">
        <v>13</v>
      </c>
      <c r="C30" s="10"/>
      <c r="D30" s="75">
        <f>SUM(D23:D29)</f>
        <v>232371388</v>
      </c>
      <c r="E30" s="75">
        <f>SUM(E23:E29)</f>
        <v>316562270</v>
      </c>
      <c r="F30" s="97"/>
    </row>
    <row r="31" spans="1:5" s="13" customFormat="1" ht="15.75">
      <c r="A31" s="11"/>
      <c r="B31" s="74"/>
      <c r="C31" s="10"/>
      <c r="D31" s="75"/>
      <c r="E31" s="75"/>
    </row>
    <row r="32" spans="1:5" s="13" customFormat="1" ht="15.75">
      <c r="A32" s="11" t="s">
        <v>218</v>
      </c>
      <c r="B32" s="74"/>
      <c r="C32" s="10"/>
      <c r="D32" s="75"/>
      <c r="E32" s="75"/>
    </row>
    <row r="33" spans="1:6" ht="30">
      <c r="A33" s="69" t="s">
        <v>219</v>
      </c>
      <c r="B33" s="70" t="s">
        <v>120</v>
      </c>
      <c r="C33" s="71"/>
      <c r="D33" s="90">
        <f>4307980000</f>
        <v>4307980000</v>
      </c>
      <c r="E33" s="90"/>
      <c r="F33" s="89"/>
    </row>
    <row r="34" spans="1:6" ht="30">
      <c r="A34" s="69" t="s">
        <v>220</v>
      </c>
      <c r="B34" s="70" t="s">
        <v>121</v>
      </c>
      <c r="C34" s="71"/>
      <c r="D34" s="72"/>
      <c r="E34" s="72"/>
      <c r="F34" s="89"/>
    </row>
    <row r="35" spans="1:5" ht="15">
      <c r="A35" s="57" t="s">
        <v>221</v>
      </c>
      <c r="B35" s="70" t="s">
        <v>222</v>
      </c>
      <c r="C35" s="71"/>
      <c r="D35" s="72">
        <f>25158959502</f>
        <v>25158959502</v>
      </c>
      <c r="E35" s="72">
        <v>7425307304</v>
      </c>
    </row>
    <row r="36" spans="1:6" ht="15">
      <c r="A36" s="57" t="s">
        <v>223</v>
      </c>
      <c r="B36" s="70" t="s">
        <v>224</v>
      </c>
      <c r="C36" s="71"/>
      <c r="D36" s="72">
        <f>-19679615085</f>
        <v>-19679615085</v>
      </c>
      <c r="E36" s="72">
        <v>-5324579695</v>
      </c>
      <c r="F36" s="89"/>
    </row>
    <row r="37" spans="1:6" ht="15">
      <c r="A37" s="57" t="s">
        <v>225</v>
      </c>
      <c r="B37" s="70" t="s">
        <v>226</v>
      </c>
      <c r="C37" s="71"/>
      <c r="D37" s="72"/>
      <c r="E37" s="72"/>
      <c r="F37" s="99"/>
    </row>
    <row r="38" spans="1:6" ht="15">
      <c r="A38" s="57" t="s">
        <v>227</v>
      </c>
      <c r="B38" s="70" t="s">
        <v>228</v>
      </c>
      <c r="C38" s="71"/>
      <c r="D38" s="90">
        <f>-944970000</f>
        <v>-944970000</v>
      </c>
      <c r="E38" s="72">
        <v>-872280000</v>
      </c>
      <c r="F38" s="89"/>
    </row>
    <row r="39" spans="1:6" s="13" customFormat="1" ht="15.75">
      <c r="A39" s="11" t="s">
        <v>229</v>
      </c>
      <c r="B39" s="74" t="s">
        <v>14</v>
      </c>
      <c r="C39" s="10"/>
      <c r="D39" s="75">
        <f>SUM(D33:D38)</f>
        <v>8842354417</v>
      </c>
      <c r="E39" s="75">
        <f>SUM(E33:E38)</f>
        <v>1228447609</v>
      </c>
      <c r="F39" s="89"/>
    </row>
    <row r="40" spans="1:6" s="13" customFormat="1" ht="15.75">
      <c r="A40" s="73" t="s">
        <v>238</v>
      </c>
      <c r="B40" s="74" t="s">
        <v>15</v>
      </c>
      <c r="C40" s="10"/>
      <c r="D40" s="75">
        <f>D20+D30+D39</f>
        <v>-17869440140</v>
      </c>
      <c r="E40" s="75">
        <f>E20+E30+E39</f>
        <v>1257749156</v>
      </c>
      <c r="F40" s="97"/>
    </row>
    <row r="41" spans="1:6" s="13" customFormat="1" ht="15.75">
      <c r="A41" s="11" t="s">
        <v>230</v>
      </c>
      <c r="B41" s="74" t="s">
        <v>16</v>
      </c>
      <c r="C41" s="10"/>
      <c r="D41" s="75">
        <v>19388158350</v>
      </c>
      <c r="E41" s="75">
        <v>1931224573</v>
      </c>
      <c r="F41" s="97"/>
    </row>
    <row r="42" spans="1:5" ht="31.5">
      <c r="A42" s="76" t="s">
        <v>231</v>
      </c>
      <c r="B42" s="70" t="s">
        <v>232</v>
      </c>
      <c r="C42" s="71"/>
      <c r="D42" s="72"/>
      <c r="E42" s="72"/>
    </row>
    <row r="43" spans="1:5" s="13" customFormat="1" ht="15.75">
      <c r="A43" s="73" t="s">
        <v>239</v>
      </c>
      <c r="B43" s="74" t="s">
        <v>190</v>
      </c>
      <c r="C43" s="10" t="s">
        <v>240</v>
      </c>
      <c r="D43" s="75">
        <f>D40+D41+D42</f>
        <v>1518718210</v>
      </c>
      <c r="E43" s="75">
        <f>E40+E41+E42</f>
        <v>3188973729</v>
      </c>
    </row>
    <row r="44" spans="1:5" ht="15">
      <c r="A44" s="77"/>
      <c r="B44" s="78"/>
      <c r="C44" s="79"/>
      <c r="D44" s="80"/>
      <c r="E44" s="80"/>
    </row>
    <row r="45" spans="3:5" ht="15.75" customHeight="1">
      <c r="C45" s="165" t="s">
        <v>296</v>
      </c>
      <c r="D45" s="165"/>
      <c r="E45" s="165"/>
    </row>
    <row r="46" spans="1:5" s="13" customFormat="1" ht="15.75">
      <c r="A46" s="13" t="s">
        <v>233</v>
      </c>
      <c r="D46" s="150" t="s">
        <v>252</v>
      </c>
      <c r="E46" s="150"/>
    </row>
    <row r="47" spans="1:5" ht="15.75">
      <c r="A47" s="62" t="s">
        <v>234</v>
      </c>
      <c r="D47" s="155" t="s">
        <v>101</v>
      </c>
      <c r="E47" s="155"/>
    </row>
    <row r="49" ht="15">
      <c r="D49" s="89"/>
    </row>
  </sheetData>
  <mergeCells count="15">
    <mergeCell ref="B9:B10"/>
    <mergeCell ref="A9:A10"/>
    <mergeCell ref="B1:E1"/>
    <mergeCell ref="B2:E2"/>
    <mergeCell ref="B3:E3"/>
    <mergeCell ref="B4:E4"/>
    <mergeCell ref="A5:E5"/>
    <mergeCell ref="A6:E6"/>
    <mergeCell ref="A7:E7"/>
    <mergeCell ref="D8:E8"/>
    <mergeCell ref="C45:E45"/>
    <mergeCell ref="D46:E46"/>
    <mergeCell ref="D47:E47"/>
    <mergeCell ref="D9:E9"/>
    <mergeCell ref="C9:C10"/>
  </mergeCells>
  <printOptions/>
  <pageMargins left="0.75" right="0.25" top="1" bottom="1" header="0.5" footer="0.5"/>
  <pageSetup horizontalDpi="600" verticalDpi="600" orientation="portrait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46">
      <selection activeCell="E43" sqref="E43"/>
    </sheetView>
  </sheetViews>
  <sheetFormatPr defaultColWidth="8.796875" defaultRowHeight="18" customHeight="1"/>
  <cols>
    <col min="1" max="1" width="51" style="105" customWidth="1"/>
    <col min="2" max="2" width="17.8984375" style="98" customWidth="1"/>
    <col min="3" max="3" width="16.69921875" style="98" customWidth="1"/>
    <col min="4" max="4" width="5.3984375" style="140" customWidth="1"/>
    <col min="5" max="5" width="13.59765625" style="98" customWidth="1"/>
    <col min="6" max="6" width="19" style="98" customWidth="1"/>
    <col min="7" max="7" width="12.3984375" style="102" customWidth="1"/>
    <col min="8" max="8" width="12.5" style="102" customWidth="1"/>
    <col min="9" max="10" width="9" style="102" customWidth="1"/>
    <col min="11" max="16384" width="9" style="98" customWidth="1"/>
  </cols>
  <sheetData>
    <row r="1" spans="1:4" ht="15" customHeight="1">
      <c r="A1" s="100" t="s">
        <v>255</v>
      </c>
      <c r="B1" s="182" t="s">
        <v>256</v>
      </c>
      <c r="C1" s="182"/>
      <c r="D1" s="101"/>
    </row>
    <row r="2" spans="1:4" ht="15" customHeight="1">
      <c r="A2" s="100" t="s">
        <v>257</v>
      </c>
      <c r="B2" s="183" t="s">
        <v>258</v>
      </c>
      <c r="C2" s="183"/>
      <c r="D2" s="103"/>
    </row>
    <row r="3" spans="1:4" ht="9.75" customHeight="1">
      <c r="A3" s="104"/>
      <c r="B3" s="183"/>
      <c r="C3" s="183"/>
      <c r="D3" s="103"/>
    </row>
    <row r="4" spans="2:4" ht="10.5" customHeight="1">
      <c r="B4" s="183"/>
      <c r="C4" s="183"/>
      <c r="D4" s="103"/>
    </row>
    <row r="5" spans="2:4" ht="10.5" customHeight="1">
      <c r="B5" s="183"/>
      <c r="C5" s="183"/>
      <c r="D5" s="103"/>
    </row>
    <row r="6" spans="4:6" ht="14.25" customHeight="1">
      <c r="D6" s="106"/>
      <c r="E6" s="106"/>
      <c r="F6" s="106"/>
    </row>
    <row r="7" spans="1:6" ht="26.25" customHeight="1">
      <c r="A7" s="184" t="s">
        <v>259</v>
      </c>
      <c r="B7" s="184"/>
      <c r="C7" s="184"/>
      <c r="D7" s="107"/>
      <c r="E7" s="107"/>
      <c r="F7" s="107"/>
    </row>
    <row r="8" spans="1:6" ht="19.5" customHeight="1">
      <c r="A8" s="185" t="s">
        <v>291</v>
      </c>
      <c r="B8" s="185"/>
      <c r="C8" s="185"/>
      <c r="D8" s="108"/>
      <c r="E8" s="108"/>
      <c r="F8" s="108"/>
    </row>
    <row r="9" spans="6:10" s="109" customFormat="1" ht="19.5" customHeight="1">
      <c r="F9" s="110"/>
      <c r="G9" s="111"/>
      <c r="H9" s="111"/>
      <c r="I9" s="111"/>
      <c r="J9" s="111"/>
    </row>
    <row r="10" spans="1:10" s="114" customFormat="1" ht="21.75" customHeight="1">
      <c r="A10" s="112" t="s">
        <v>260</v>
      </c>
      <c r="B10" s="109"/>
      <c r="C10" s="109"/>
      <c r="D10" s="109"/>
      <c r="E10" s="109"/>
      <c r="F10" s="109"/>
      <c r="G10" s="113"/>
      <c r="H10" s="113"/>
      <c r="I10" s="113"/>
      <c r="J10" s="113"/>
    </row>
    <row r="11" spans="1:10" s="116" customFormat="1" ht="15.75" customHeight="1">
      <c r="A11" s="115" t="s">
        <v>261</v>
      </c>
      <c r="C11" s="115"/>
      <c r="D11" s="117"/>
      <c r="E11" s="115"/>
      <c r="F11" s="115"/>
      <c r="G11" s="118"/>
      <c r="H11" s="118"/>
      <c r="I11" s="118"/>
      <c r="J11" s="118"/>
    </row>
    <row r="12" spans="1:10" s="116" customFormat="1" ht="15.75" customHeight="1">
      <c r="A12" s="115" t="s">
        <v>262</v>
      </c>
      <c r="C12" s="117"/>
      <c r="D12" s="115"/>
      <c r="E12" s="115"/>
      <c r="F12" s="115"/>
      <c r="G12" s="118"/>
      <c r="H12" s="118"/>
      <c r="I12" s="118"/>
      <c r="J12" s="118"/>
    </row>
    <row r="13" spans="1:10" s="116" customFormat="1" ht="15.75" customHeight="1">
      <c r="A13" s="115" t="s">
        <v>263</v>
      </c>
      <c r="C13" s="117"/>
      <c r="D13" s="115"/>
      <c r="E13" s="115"/>
      <c r="F13" s="115"/>
      <c r="G13" s="118"/>
      <c r="H13" s="118"/>
      <c r="I13" s="118"/>
      <c r="J13" s="118"/>
    </row>
    <row r="14" spans="1:10" s="116" customFormat="1" ht="15" customHeight="1">
      <c r="A14" s="116" t="s">
        <v>264</v>
      </c>
      <c r="C14" s="119"/>
      <c r="G14" s="118"/>
      <c r="H14" s="118"/>
      <c r="I14" s="118"/>
      <c r="J14" s="118"/>
    </row>
    <row r="15" spans="1:10" s="116" customFormat="1" ht="53.25" customHeight="1">
      <c r="A15" s="181" t="s">
        <v>265</v>
      </c>
      <c r="B15" s="174"/>
      <c r="C15" s="174"/>
      <c r="G15" s="118"/>
      <c r="H15" s="118"/>
      <c r="I15" s="118"/>
      <c r="J15" s="118"/>
    </row>
    <row r="16" spans="1:10" s="114" customFormat="1" ht="21.75" customHeight="1">
      <c r="A16" s="112" t="s">
        <v>266</v>
      </c>
      <c r="B16" s="112"/>
      <c r="C16" s="112"/>
      <c r="D16" s="112"/>
      <c r="E16" s="112"/>
      <c r="F16" s="112"/>
      <c r="G16" s="113"/>
      <c r="H16" s="113"/>
      <c r="I16" s="113"/>
      <c r="J16" s="113"/>
    </row>
    <row r="17" spans="1:10" s="115" customFormat="1" ht="15.75" customHeight="1">
      <c r="A17" s="120" t="s">
        <v>267</v>
      </c>
      <c r="D17" s="117"/>
      <c r="G17" s="121"/>
      <c r="H17" s="121"/>
      <c r="I17" s="121"/>
      <c r="J17" s="121"/>
    </row>
    <row r="18" spans="1:10" s="115" customFormat="1" ht="16.5" customHeight="1">
      <c r="A18" s="115" t="s">
        <v>268</v>
      </c>
      <c r="B18" s="117"/>
      <c r="C18" s="117"/>
      <c r="D18" s="117"/>
      <c r="E18" s="117"/>
      <c r="G18" s="121"/>
      <c r="H18" s="121"/>
      <c r="I18" s="121"/>
      <c r="J18" s="121"/>
    </row>
    <row r="19" spans="1:10" s="115" customFormat="1" ht="18" customHeight="1">
      <c r="A19" s="112" t="s">
        <v>269</v>
      </c>
      <c r="B19" s="112"/>
      <c r="C19" s="112"/>
      <c r="D19" s="112"/>
      <c r="E19" s="112"/>
      <c r="F19" s="112"/>
      <c r="G19" s="121"/>
      <c r="H19" s="121"/>
      <c r="I19" s="121"/>
      <c r="J19" s="121"/>
    </row>
    <row r="20" spans="1:10" s="115" customFormat="1" ht="15.75" customHeight="1">
      <c r="A20" s="115" t="s">
        <v>270</v>
      </c>
      <c r="C20" s="117"/>
      <c r="G20" s="121"/>
      <c r="H20" s="121"/>
      <c r="I20" s="121"/>
      <c r="J20" s="121"/>
    </row>
    <row r="21" spans="1:256" s="115" customFormat="1" ht="38.25" customHeight="1">
      <c r="A21" s="181" t="s">
        <v>271</v>
      </c>
      <c r="B21" s="174"/>
      <c r="C21" s="174"/>
      <c r="G21" s="181"/>
      <c r="H21" s="174"/>
      <c r="I21" s="174"/>
      <c r="J21" s="181"/>
      <c r="K21" s="174"/>
      <c r="L21" s="174"/>
      <c r="M21" s="181"/>
      <c r="N21" s="174"/>
      <c r="O21" s="174"/>
      <c r="P21" s="181"/>
      <c r="Q21" s="174"/>
      <c r="R21" s="174"/>
      <c r="S21" s="181"/>
      <c r="T21" s="174"/>
      <c r="U21" s="174"/>
      <c r="V21" s="181"/>
      <c r="W21" s="174"/>
      <c r="X21" s="174"/>
      <c r="Y21" s="181"/>
      <c r="Z21" s="174"/>
      <c r="AA21" s="174"/>
      <c r="AB21" s="181"/>
      <c r="AC21" s="174"/>
      <c r="AD21" s="174"/>
      <c r="AE21" s="181"/>
      <c r="AF21" s="174"/>
      <c r="AG21" s="174"/>
      <c r="AH21" s="181"/>
      <c r="AI21" s="174"/>
      <c r="AJ21" s="174"/>
      <c r="AK21" s="181"/>
      <c r="AL21" s="174"/>
      <c r="AM21" s="174"/>
      <c r="AN21" s="181"/>
      <c r="AO21" s="174"/>
      <c r="AP21" s="174"/>
      <c r="AQ21" s="181"/>
      <c r="AR21" s="174"/>
      <c r="AS21" s="174"/>
      <c r="AT21" s="181"/>
      <c r="AU21" s="174"/>
      <c r="AV21" s="174"/>
      <c r="AW21" s="181"/>
      <c r="AX21" s="174"/>
      <c r="AY21" s="174"/>
      <c r="AZ21" s="181"/>
      <c r="BA21" s="174"/>
      <c r="BB21" s="174"/>
      <c r="BC21" s="181"/>
      <c r="BD21" s="174"/>
      <c r="BE21" s="174"/>
      <c r="BF21" s="181"/>
      <c r="BG21" s="174"/>
      <c r="BH21" s="174"/>
      <c r="BI21" s="181"/>
      <c r="BJ21" s="174"/>
      <c r="BK21" s="174"/>
      <c r="BL21" s="181"/>
      <c r="BM21" s="174"/>
      <c r="BN21" s="174"/>
      <c r="BO21" s="181"/>
      <c r="BP21" s="174"/>
      <c r="BQ21" s="174"/>
      <c r="BR21" s="181"/>
      <c r="BS21" s="174"/>
      <c r="BT21" s="174"/>
      <c r="BU21" s="181"/>
      <c r="BV21" s="174"/>
      <c r="BW21" s="174"/>
      <c r="BX21" s="181"/>
      <c r="BY21" s="174"/>
      <c r="BZ21" s="174"/>
      <c r="CA21" s="181"/>
      <c r="CB21" s="174"/>
      <c r="CC21" s="174"/>
      <c r="CD21" s="181"/>
      <c r="CE21" s="174"/>
      <c r="CF21" s="174"/>
      <c r="CG21" s="181"/>
      <c r="CH21" s="174"/>
      <c r="CI21" s="174"/>
      <c r="CJ21" s="181"/>
      <c r="CK21" s="174"/>
      <c r="CL21" s="174"/>
      <c r="CM21" s="181"/>
      <c r="CN21" s="174"/>
      <c r="CO21" s="174"/>
      <c r="CP21" s="181"/>
      <c r="CQ21" s="174"/>
      <c r="CR21" s="174"/>
      <c r="CS21" s="181"/>
      <c r="CT21" s="174"/>
      <c r="CU21" s="174"/>
      <c r="CV21" s="181"/>
      <c r="CW21" s="174"/>
      <c r="CX21" s="174"/>
      <c r="CY21" s="181"/>
      <c r="CZ21" s="174"/>
      <c r="DA21" s="174"/>
      <c r="DB21" s="181"/>
      <c r="DC21" s="174"/>
      <c r="DD21" s="174"/>
      <c r="DE21" s="181"/>
      <c r="DF21" s="174"/>
      <c r="DG21" s="174"/>
      <c r="DH21" s="181"/>
      <c r="DI21" s="174"/>
      <c r="DJ21" s="174"/>
      <c r="DK21" s="181"/>
      <c r="DL21" s="174"/>
      <c r="DM21" s="174"/>
      <c r="DN21" s="181"/>
      <c r="DO21" s="174"/>
      <c r="DP21" s="174"/>
      <c r="DQ21" s="181"/>
      <c r="DR21" s="174"/>
      <c r="DS21" s="174"/>
      <c r="DT21" s="181"/>
      <c r="DU21" s="174"/>
      <c r="DV21" s="174"/>
      <c r="DW21" s="181"/>
      <c r="DX21" s="174"/>
      <c r="DY21" s="174"/>
      <c r="DZ21" s="181"/>
      <c r="EA21" s="174"/>
      <c r="EB21" s="174"/>
      <c r="EC21" s="181"/>
      <c r="ED21" s="174"/>
      <c r="EE21" s="174"/>
      <c r="EF21" s="181"/>
      <c r="EG21" s="174"/>
      <c r="EH21" s="174"/>
      <c r="EI21" s="181"/>
      <c r="EJ21" s="174"/>
      <c r="EK21" s="174"/>
      <c r="EL21" s="181"/>
      <c r="EM21" s="174"/>
      <c r="EN21" s="174"/>
      <c r="EO21" s="181"/>
      <c r="EP21" s="174"/>
      <c r="EQ21" s="174"/>
      <c r="ER21" s="181"/>
      <c r="ES21" s="174"/>
      <c r="ET21" s="174"/>
      <c r="EU21" s="181"/>
      <c r="EV21" s="174"/>
      <c r="EW21" s="174"/>
      <c r="EX21" s="181"/>
      <c r="EY21" s="174"/>
      <c r="EZ21" s="174"/>
      <c r="FA21" s="181"/>
      <c r="FB21" s="174"/>
      <c r="FC21" s="174"/>
      <c r="FD21" s="181"/>
      <c r="FE21" s="174"/>
      <c r="FF21" s="174"/>
      <c r="FG21" s="181"/>
      <c r="FH21" s="174"/>
      <c r="FI21" s="174"/>
      <c r="FJ21" s="181"/>
      <c r="FK21" s="174"/>
      <c r="FL21" s="174"/>
      <c r="FM21" s="181"/>
      <c r="FN21" s="174"/>
      <c r="FO21" s="174"/>
      <c r="FP21" s="181"/>
      <c r="FQ21" s="174"/>
      <c r="FR21" s="174"/>
      <c r="FS21" s="181"/>
      <c r="FT21" s="174"/>
      <c r="FU21" s="174"/>
      <c r="FV21" s="181"/>
      <c r="FW21" s="174"/>
      <c r="FX21" s="174"/>
      <c r="FY21" s="181"/>
      <c r="FZ21" s="174"/>
      <c r="GA21" s="174"/>
      <c r="GB21" s="181"/>
      <c r="GC21" s="174"/>
      <c r="GD21" s="174"/>
      <c r="GE21" s="181"/>
      <c r="GF21" s="174"/>
      <c r="GG21" s="174"/>
      <c r="GH21" s="181"/>
      <c r="GI21" s="174"/>
      <c r="GJ21" s="174"/>
      <c r="GK21" s="181"/>
      <c r="GL21" s="174"/>
      <c r="GM21" s="174"/>
      <c r="GN21" s="181"/>
      <c r="GO21" s="174"/>
      <c r="GP21" s="174"/>
      <c r="GQ21" s="181"/>
      <c r="GR21" s="174"/>
      <c r="GS21" s="174"/>
      <c r="GT21" s="181"/>
      <c r="GU21" s="174"/>
      <c r="GV21" s="174"/>
      <c r="GW21" s="181"/>
      <c r="GX21" s="174"/>
      <c r="GY21" s="174"/>
      <c r="GZ21" s="181"/>
      <c r="HA21" s="174"/>
      <c r="HB21" s="174"/>
      <c r="HC21" s="181"/>
      <c r="HD21" s="174"/>
      <c r="HE21" s="174"/>
      <c r="HF21" s="181"/>
      <c r="HG21" s="174"/>
      <c r="HH21" s="174"/>
      <c r="HI21" s="181"/>
      <c r="HJ21" s="174"/>
      <c r="HK21" s="174"/>
      <c r="HL21" s="181"/>
      <c r="HM21" s="174"/>
      <c r="HN21" s="174"/>
      <c r="HO21" s="181"/>
      <c r="HP21" s="174"/>
      <c r="HQ21" s="174"/>
      <c r="HR21" s="181"/>
      <c r="HS21" s="174"/>
      <c r="HT21" s="174"/>
      <c r="HU21" s="181"/>
      <c r="HV21" s="174"/>
      <c r="HW21" s="174"/>
      <c r="HX21" s="181"/>
      <c r="HY21" s="174"/>
      <c r="HZ21" s="174"/>
      <c r="IA21" s="181"/>
      <c r="IB21" s="174"/>
      <c r="IC21" s="174"/>
      <c r="ID21" s="181"/>
      <c r="IE21" s="174"/>
      <c r="IF21" s="174"/>
      <c r="IG21" s="181"/>
      <c r="IH21" s="174"/>
      <c r="II21" s="174"/>
      <c r="IJ21" s="181"/>
      <c r="IK21" s="174"/>
      <c r="IL21" s="174"/>
      <c r="IM21" s="181"/>
      <c r="IN21" s="174"/>
      <c r="IO21" s="174"/>
      <c r="IP21" s="181"/>
      <c r="IQ21" s="174"/>
      <c r="IR21" s="174"/>
      <c r="IS21" s="181"/>
      <c r="IT21" s="174"/>
      <c r="IU21" s="174"/>
      <c r="IV21" s="119"/>
    </row>
    <row r="22" spans="1:10" s="115" customFormat="1" ht="15" customHeight="1">
      <c r="A22" s="115" t="s">
        <v>272</v>
      </c>
      <c r="C22" s="117"/>
      <c r="G22" s="121"/>
      <c r="H22" s="121"/>
      <c r="I22" s="121"/>
      <c r="J22" s="121"/>
    </row>
    <row r="23" spans="1:10" s="120" customFormat="1" ht="15" customHeight="1">
      <c r="A23" s="112" t="s">
        <v>273</v>
      </c>
      <c r="B23" s="112"/>
      <c r="C23" s="112"/>
      <c r="D23" s="112"/>
      <c r="E23" s="112"/>
      <c r="F23" s="112"/>
      <c r="G23" s="122"/>
      <c r="H23" s="122"/>
      <c r="I23" s="122"/>
      <c r="J23" s="122"/>
    </row>
    <row r="24" spans="1:3" s="115" customFormat="1" ht="33.75" customHeight="1">
      <c r="A24" s="173" t="s">
        <v>274</v>
      </c>
      <c r="B24" s="174"/>
      <c r="C24" s="174"/>
    </row>
    <row r="25" spans="1:10" s="115" customFormat="1" ht="18" customHeight="1">
      <c r="A25" s="112" t="s">
        <v>275</v>
      </c>
      <c r="B25" s="112"/>
      <c r="C25" s="112"/>
      <c r="D25" s="112"/>
      <c r="E25" s="112"/>
      <c r="F25" s="112"/>
      <c r="G25" s="121"/>
      <c r="H25" s="121"/>
      <c r="I25" s="121"/>
      <c r="J25" s="121"/>
    </row>
    <row r="26" spans="1:256" s="115" customFormat="1" ht="48" customHeight="1">
      <c r="A26" s="173" t="s">
        <v>276</v>
      </c>
      <c r="B26" s="174"/>
      <c r="C26" s="174"/>
      <c r="M26" s="173"/>
      <c r="N26" s="174"/>
      <c r="O26" s="174"/>
      <c r="P26" s="173"/>
      <c r="Q26" s="174"/>
      <c r="R26" s="174"/>
      <c r="S26" s="173"/>
      <c r="T26" s="174"/>
      <c r="U26" s="174"/>
      <c r="V26" s="173"/>
      <c r="W26" s="174"/>
      <c r="X26" s="174"/>
      <c r="Y26" s="173"/>
      <c r="Z26" s="174"/>
      <c r="AA26" s="174"/>
      <c r="AB26" s="173"/>
      <c r="AC26" s="174"/>
      <c r="AD26" s="174"/>
      <c r="AE26" s="173"/>
      <c r="AF26" s="174"/>
      <c r="AG26" s="174"/>
      <c r="AH26" s="173"/>
      <c r="AI26" s="174"/>
      <c r="AJ26" s="174"/>
      <c r="AK26" s="173"/>
      <c r="AL26" s="174"/>
      <c r="AM26" s="174"/>
      <c r="AN26" s="173"/>
      <c r="AO26" s="174"/>
      <c r="AP26" s="174"/>
      <c r="AQ26" s="173"/>
      <c r="AR26" s="174"/>
      <c r="AS26" s="174"/>
      <c r="AT26" s="173"/>
      <c r="AU26" s="174"/>
      <c r="AV26" s="174"/>
      <c r="AW26" s="173"/>
      <c r="AX26" s="174"/>
      <c r="AY26" s="174"/>
      <c r="AZ26" s="173"/>
      <c r="BA26" s="174"/>
      <c r="BB26" s="174"/>
      <c r="BC26" s="173"/>
      <c r="BD26" s="174"/>
      <c r="BE26" s="174"/>
      <c r="BF26" s="173"/>
      <c r="BG26" s="174"/>
      <c r="BH26" s="174"/>
      <c r="BI26" s="173"/>
      <c r="BJ26" s="174"/>
      <c r="BK26" s="174"/>
      <c r="BL26" s="173"/>
      <c r="BM26" s="174"/>
      <c r="BN26" s="174"/>
      <c r="BO26" s="173"/>
      <c r="BP26" s="174"/>
      <c r="BQ26" s="174"/>
      <c r="BR26" s="173"/>
      <c r="BS26" s="174"/>
      <c r="BT26" s="174"/>
      <c r="BU26" s="173"/>
      <c r="BV26" s="174"/>
      <c r="BW26" s="174"/>
      <c r="BX26" s="173"/>
      <c r="BY26" s="174"/>
      <c r="BZ26" s="174"/>
      <c r="CA26" s="173"/>
      <c r="CB26" s="174"/>
      <c r="CC26" s="174"/>
      <c r="CD26" s="173"/>
      <c r="CE26" s="174"/>
      <c r="CF26" s="174"/>
      <c r="CG26" s="173"/>
      <c r="CH26" s="174"/>
      <c r="CI26" s="174"/>
      <c r="CJ26" s="173"/>
      <c r="CK26" s="174"/>
      <c r="CL26" s="174"/>
      <c r="CM26" s="173"/>
      <c r="CN26" s="174"/>
      <c r="CO26" s="174"/>
      <c r="CP26" s="173"/>
      <c r="CQ26" s="174"/>
      <c r="CR26" s="174"/>
      <c r="CS26" s="173"/>
      <c r="CT26" s="174"/>
      <c r="CU26" s="174"/>
      <c r="CV26" s="173"/>
      <c r="CW26" s="174"/>
      <c r="CX26" s="174"/>
      <c r="CY26" s="173"/>
      <c r="CZ26" s="174"/>
      <c r="DA26" s="174"/>
      <c r="DB26" s="173"/>
      <c r="DC26" s="174"/>
      <c r="DD26" s="174"/>
      <c r="DE26" s="173"/>
      <c r="DF26" s="174"/>
      <c r="DG26" s="174"/>
      <c r="DH26" s="173"/>
      <c r="DI26" s="174"/>
      <c r="DJ26" s="174"/>
      <c r="DK26" s="173"/>
      <c r="DL26" s="174"/>
      <c r="DM26" s="174"/>
      <c r="DN26" s="173"/>
      <c r="DO26" s="174"/>
      <c r="DP26" s="174"/>
      <c r="DQ26" s="173"/>
      <c r="DR26" s="174"/>
      <c r="DS26" s="174"/>
      <c r="DT26" s="173"/>
      <c r="DU26" s="174"/>
      <c r="DV26" s="174"/>
      <c r="DW26" s="173"/>
      <c r="DX26" s="174"/>
      <c r="DY26" s="174"/>
      <c r="DZ26" s="173"/>
      <c r="EA26" s="174"/>
      <c r="EB26" s="174"/>
      <c r="EC26" s="173"/>
      <c r="ED26" s="174"/>
      <c r="EE26" s="174"/>
      <c r="EF26" s="173"/>
      <c r="EG26" s="174"/>
      <c r="EH26" s="174"/>
      <c r="EI26" s="173"/>
      <c r="EJ26" s="174"/>
      <c r="EK26" s="174"/>
      <c r="EL26" s="173"/>
      <c r="EM26" s="174"/>
      <c r="EN26" s="174"/>
      <c r="EO26" s="173"/>
      <c r="EP26" s="174"/>
      <c r="EQ26" s="174"/>
      <c r="ER26" s="173"/>
      <c r="ES26" s="174"/>
      <c r="ET26" s="174"/>
      <c r="EU26" s="173"/>
      <c r="EV26" s="174"/>
      <c r="EW26" s="174"/>
      <c r="EX26" s="173"/>
      <c r="EY26" s="174"/>
      <c r="EZ26" s="174"/>
      <c r="FA26" s="173"/>
      <c r="FB26" s="174"/>
      <c r="FC26" s="174"/>
      <c r="FD26" s="173"/>
      <c r="FE26" s="174"/>
      <c r="FF26" s="174"/>
      <c r="FG26" s="173"/>
      <c r="FH26" s="174"/>
      <c r="FI26" s="174"/>
      <c r="FJ26" s="173"/>
      <c r="FK26" s="174"/>
      <c r="FL26" s="174"/>
      <c r="FM26" s="173"/>
      <c r="FN26" s="174"/>
      <c r="FO26" s="174"/>
      <c r="FP26" s="173"/>
      <c r="FQ26" s="174"/>
      <c r="FR26" s="174"/>
      <c r="FS26" s="173"/>
      <c r="FT26" s="174"/>
      <c r="FU26" s="174"/>
      <c r="FV26" s="173"/>
      <c r="FW26" s="174"/>
      <c r="FX26" s="174"/>
      <c r="FY26" s="173"/>
      <c r="FZ26" s="174"/>
      <c r="GA26" s="174"/>
      <c r="GB26" s="173"/>
      <c r="GC26" s="174"/>
      <c r="GD26" s="174"/>
      <c r="GE26" s="173"/>
      <c r="GF26" s="174"/>
      <c r="GG26" s="174"/>
      <c r="GH26" s="173"/>
      <c r="GI26" s="174"/>
      <c r="GJ26" s="174"/>
      <c r="GK26" s="173"/>
      <c r="GL26" s="174"/>
      <c r="GM26" s="174"/>
      <c r="GN26" s="173"/>
      <c r="GO26" s="174"/>
      <c r="GP26" s="174"/>
      <c r="GQ26" s="173"/>
      <c r="GR26" s="174"/>
      <c r="GS26" s="174"/>
      <c r="GT26" s="173"/>
      <c r="GU26" s="174"/>
      <c r="GV26" s="174"/>
      <c r="GW26" s="173"/>
      <c r="GX26" s="174"/>
      <c r="GY26" s="174"/>
      <c r="GZ26" s="173"/>
      <c r="HA26" s="174"/>
      <c r="HB26" s="174"/>
      <c r="HC26" s="173"/>
      <c r="HD26" s="174"/>
      <c r="HE26" s="174"/>
      <c r="HF26" s="173"/>
      <c r="HG26" s="174"/>
      <c r="HH26" s="174"/>
      <c r="HI26" s="173"/>
      <c r="HJ26" s="174"/>
      <c r="HK26" s="174"/>
      <c r="HL26" s="173"/>
      <c r="HM26" s="174"/>
      <c r="HN26" s="174"/>
      <c r="HO26" s="173"/>
      <c r="HP26" s="174"/>
      <c r="HQ26" s="174"/>
      <c r="HR26" s="173"/>
      <c r="HS26" s="174"/>
      <c r="HT26" s="174"/>
      <c r="HU26" s="173"/>
      <c r="HV26" s="174"/>
      <c r="HW26" s="174"/>
      <c r="HX26" s="173"/>
      <c r="HY26" s="174"/>
      <c r="HZ26" s="174"/>
      <c r="IA26" s="173"/>
      <c r="IB26" s="174"/>
      <c r="IC26" s="174"/>
      <c r="ID26" s="173"/>
      <c r="IE26" s="174"/>
      <c r="IF26" s="174"/>
      <c r="IG26" s="173"/>
      <c r="IH26" s="174"/>
      <c r="II26" s="174"/>
      <c r="IJ26" s="173"/>
      <c r="IK26" s="174"/>
      <c r="IL26" s="174"/>
      <c r="IM26" s="173"/>
      <c r="IN26" s="174"/>
      <c r="IO26" s="174"/>
      <c r="IP26" s="173"/>
      <c r="IQ26" s="174"/>
      <c r="IR26" s="174"/>
      <c r="IS26" s="173"/>
      <c r="IT26" s="174"/>
      <c r="IU26" s="174"/>
      <c r="IV26" s="117"/>
    </row>
    <row r="27" spans="1:10" s="115" customFormat="1" ht="48" customHeight="1">
      <c r="A27" s="147" t="s">
        <v>277</v>
      </c>
      <c r="B27" s="148"/>
      <c r="C27" s="148"/>
      <c r="D27" s="123"/>
      <c r="E27" s="123"/>
      <c r="F27" s="123"/>
      <c r="G27" s="121"/>
      <c r="H27" s="121"/>
      <c r="I27" s="121"/>
      <c r="J27" s="121"/>
    </row>
    <row r="28" spans="1:10" s="115" customFormat="1" ht="39.75" customHeight="1">
      <c r="A28" s="149" t="s">
        <v>278</v>
      </c>
      <c r="B28" s="148"/>
      <c r="C28" s="148"/>
      <c r="D28" s="123"/>
      <c r="E28" s="123"/>
      <c r="F28" s="123"/>
      <c r="G28" s="121"/>
      <c r="H28" s="121"/>
      <c r="I28" s="121"/>
      <c r="J28" s="121"/>
    </row>
    <row r="29" spans="1:10" s="115" customFormat="1" ht="49.5" customHeight="1">
      <c r="A29" s="173" t="s">
        <v>279</v>
      </c>
      <c r="B29" s="174"/>
      <c r="C29" s="174"/>
      <c r="D29" s="123"/>
      <c r="E29" s="123"/>
      <c r="F29" s="123"/>
      <c r="G29" s="121"/>
      <c r="H29" s="121"/>
      <c r="I29" s="121"/>
      <c r="J29" s="121"/>
    </row>
    <row r="30" spans="1:10" s="115" customFormat="1" ht="18" customHeight="1">
      <c r="A30" s="124"/>
      <c r="B30" s="125"/>
      <c r="C30" s="126" t="s">
        <v>10</v>
      </c>
      <c r="D30" s="123"/>
      <c r="E30" s="123"/>
      <c r="F30" s="123"/>
      <c r="G30" s="121"/>
      <c r="H30" s="121"/>
      <c r="I30" s="121"/>
      <c r="J30" s="121"/>
    </row>
    <row r="31" spans="1:10" s="115" customFormat="1" ht="18" customHeight="1">
      <c r="A31" s="179" t="s">
        <v>280</v>
      </c>
      <c r="B31" s="145" t="s">
        <v>293</v>
      </c>
      <c r="C31" s="146"/>
      <c r="D31" s="123"/>
      <c r="E31" s="123"/>
      <c r="F31" s="123"/>
      <c r="G31" s="121"/>
      <c r="H31" s="121"/>
      <c r="I31" s="121"/>
      <c r="J31" s="121"/>
    </row>
    <row r="32" spans="1:10" s="115" customFormat="1" ht="18" customHeight="1">
      <c r="A32" s="180"/>
      <c r="B32" s="127" t="s">
        <v>179</v>
      </c>
      <c r="C32" s="127" t="s">
        <v>4</v>
      </c>
      <c r="D32" s="123"/>
      <c r="E32" s="123"/>
      <c r="F32" s="123"/>
      <c r="G32" s="121"/>
      <c r="H32" s="121"/>
      <c r="I32" s="121"/>
      <c r="J32" s="121"/>
    </row>
    <row r="33" spans="1:10" s="115" customFormat="1" ht="18" customHeight="1">
      <c r="A33" s="128" t="s">
        <v>281</v>
      </c>
      <c r="B33" s="129">
        <v>20444000000</v>
      </c>
      <c r="C33" s="129">
        <v>11357800000</v>
      </c>
      <c r="D33" s="123"/>
      <c r="E33" s="123"/>
      <c r="F33" s="123"/>
      <c r="G33" s="121"/>
      <c r="H33" s="121"/>
      <c r="I33" s="121"/>
      <c r="J33" s="121"/>
    </row>
    <row r="34" spans="1:10" s="115" customFormat="1" ht="18" customHeight="1">
      <c r="A34" s="130" t="s">
        <v>282</v>
      </c>
      <c r="B34" s="131">
        <v>0</v>
      </c>
      <c r="C34" s="131">
        <v>0</v>
      </c>
      <c r="D34" s="123"/>
      <c r="E34" s="123"/>
      <c r="F34" s="123"/>
      <c r="G34" s="121"/>
      <c r="H34" s="121"/>
      <c r="I34" s="121"/>
      <c r="J34" s="121"/>
    </row>
    <row r="35" spans="1:10" s="115" customFormat="1" ht="18" customHeight="1">
      <c r="A35" s="130" t="s">
        <v>283</v>
      </c>
      <c r="B35" s="131">
        <v>0</v>
      </c>
      <c r="C35" s="132">
        <v>0</v>
      </c>
      <c r="D35" s="123"/>
      <c r="E35" s="123"/>
      <c r="F35" s="123"/>
      <c r="G35" s="121"/>
      <c r="H35" s="121"/>
      <c r="I35" s="121"/>
      <c r="J35" s="121"/>
    </row>
    <row r="36" spans="1:10" s="115" customFormat="1" ht="18" customHeight="1">
      <c r="A36" s="133" t="s">
        <v>284</v>
      </c>
      <c r="B36" s="134">
        <f>B33+B34</f>
        <v>20444000000</v>
      </c>
      <c r="C36" s="134">
        <f>C33+C34-C35</f>
        <v>11357800000</v>
      </c>
      <c r="D36" s="123"/>
      <c r="E36" s="123"/>
      <c r="F36" s="123"/>
      <c r="G36" s="121"/>
      <c r="H36" s="121"/>
      <c r="I36" s="121"/>
      <c r="J36" s="121"/>
    </row>
    <row r="37" spans="1:10" s="120" customFormat="1" ht="81.75" customHeight="1">
      <c r="A37" s="147" t="s">
        <v>285</v>
      </c>
      <c r="B37" s="148"/>
      <c r="C37" s="148"/>
      <c r="G37" s="122"/>
      <c r="H37" s="122"/>
      <c r="I37" s="122"/>
      <c r="J37" s="122"/>
    </row>
    <row r="38" spans="1:256" s="115" customFormat="1" ht="39" customHeight="1">
      <c r="A38" s="173" t="s">
        <v>298</v>
      </c>
      <c r="B38" s="174"/>
      <c r="C38" s="174"/>
      <c r="D38" s="173"/>
      <c r="E38" s="174"/>
      <c r="F38" s="174"/>
      <c r="G38" s="173"/>
      <c r="H38" s="174"/>
      <c r="I38" s="174"/>
      <c r="J38" s="173"/>
      <c r="K38" s="174"/>
      <c r="L38" s="174"/>
      <c r="M38" s="173"/>
      <c r="N38" s="174"/>
      <c r="O38" s="174"/>
      <c r="P38" s="173"/>
      <c r="Q38" s="174"/>
      <c r="R38" s="174"/>
      <c r="S38" s="173"/>
      <c r="T38" s="174"/>
      <c r="U38" s="174"/>
      <c r="V38" s="173"/>
      <c r="W38" s="174"/>
      <c r="X38" s="174"/>
      <c r="Y38" s="173"/>
      <c r="Z38" s="174"/>
      <c r="AA38" s="174"/>
      <c r="AB38" s="173"/>
      <c r="AC38" s="174"/>
      <c r="AD38" s="174"/>
      <c r="AE38" s="173"/>
      <c r="AF38" s="174"/>
      <c r="AG38" s="174"/>
      <c r="AH38" s="173"/>
      <c r="AI38" s="174"/>
      <c r="AJ38" s="174"/>
      <c r="AK38" s="173"/>
      <c r="AL38" s="174"/>
      <c r="AM38" s="174"/>
      <c r="AN38" s="173"/>
      <c r="AO38" s="174"/>
      <c r="AP38" s="174"/>
      <c r="AQ38" s="173"/>
      <c r="AR38" s="174"/>
      <c r="AS38" s="174"/>
      <c r="AT38" s="173"/>
      <c r="AU38" s="174"/>
      <c r="AV38" s="174"/>
      <c r="AW38" s="173"/>
      <c r="AX38" s="174"/>
      <c r="AY38" s="174"/>
      <c r="AZ38" s="173"/>
      <c r="BA38" s="174"/>
      <c r="BB38" s="174"/>
      <c r="BC38" s="173"/>
      <c r="BD38" s="174"/>
      <c r="BE38" s="174"/>
      <c r="BF38" s="173"/>
      <c r="BG38" s="174"/>
      <c r="BH38" s="174"/>
      <c r="BI38" s="173"/>
      <c r="BJ38" s="174"/>
      <c r="BK38" s="174"/>
      <c r="BL38" s="173"/>
      <c r="BM38" s="174"/>
      <c r="BN38" s="174"/>
      <c r="BO38" s="173"/>
      <c r="BP38" s="174"/>
      <c r="BQ38" s="174"/>
      <c r="BR38" s="173"/>
      <c r="BS38" s="174"/>
      <c r="BT38" s="174"/>
      <c r="BU38" s="173"/>
      <c r="BV38" s="174"/>
      <c r="BW38" s="174"/>
      <c r="BX38" s="173"/>
      <c r="BY38" s="174"/>
      <c r="BZ38" s="174"/>
      <c r="CA38" s="173"/>
      <c r="CB38" s="174"/>
      <c r="CC38" s="174"/>
      <c r="CD38" s="173"/>
      <c r="CE38" s="174"/>
      <c r="CF38" s="174"/>
      <c r="CG38" s="173"/>
      <c r="CH38" s="174"/>
      <c r="CI38" s="174"/>
      <c r="CJ38" s="173"/>
      <c r="CK38" s="174"/>
      <c r="CL38" s="174"/>
      <c r="CM38" s="173"/>
      <c r="CN38" s="174"/>
      <c r="CO38" s="174"/>
      <c r="CP38" s="173"/>
      <c r="CQ38" s="174"/>
      <c r="CR38" s="174"/>
      <c r="CS38" s="173"/>
      <c r="CT38" s="174"/>
      <c r="CU38" s="174"/>
      <c r="CV38" s="173"/>
      <c r="CW38" s="174"/>
      <c r="CX38" s="174"/>
      <c r="CY38" s="173"/>
      <c r="CZ38" s="174"/>
      <c r="DA38" s="174"/>
      <c r="DB38" s="173"/>
      <c r="DC38" s="174"/>
      <c r="DD38" s="174"/>
      <c r="DE38" s="173"/>
      <c r="DF38" s="174"/>
      <c r="DG38" s="174"/>
      <c r="DH38" s="173"/>
      <c r="DI38" s="174"/>
      <c r="DJ38" s="174"/>
      <c r="DK38" s="173"/>
      <c r="DL38" s="174"/>
      <c r="DM38" s="174"/>
      <c r="DN38" s="173"/>
      <c r="DO38" s="174"/>
      <c r="DP38" s="174"/>
      <c r="DQ38" s="173"/>
      <c r="DR38" s="174"/>
      <c r="DS38" s="174"/>
      <c r="DT38" s="173"/>
      <c r="DU38" s="174"/>
      <c r="DV38" s="174"/>
      <c r="DW38" s="173"/>
      <c r="DX38" s="174"/>
      <c r="DY38" s="174"/>
      <c r="DZ38" s="173"/>
      <c r="EA38" s="174"/>
      <c r="EB38" s="174"/>
      <c r="EC38" s="173"/>
      <c r="ED38" s="174"/>
      <c r="EE38" s="174"/>
      <c r="EF38" s="173"/>
      <c r="EG38" s="174"/>
      <c r="EH38" s="174"/>
      <c r="EI38" s="173"/>
      <c r="EJ38" s="174"/>
      <c r="EK38" s="174"/>
      <c r="EL38" s="173"/>
      <c r="EM38" s="174"/>
      <c r="EN38" s="174"/>
      <c r="EO38" s="173"/>
      <c r="EP38" s="174"/>
      <c r="EQ38" s="174"/>
      <c r="ER38" s="173"/>
      <c r="ES38" s="174"/>
      <c r="ET38" s="174"/>
      <c r="EU38" s="173"/>
      <c r="EV38" s="174"/>
      <c r="EW38" s="174"/>
      <c r="EX38" s="173"/>
      <c r="EY38" s="174"/>
      <c r="EZ38" s="174"/>
      <c r="FA38" s="173"/>
      <c r="FB38" s="174"/>
      <c r="FC38" s="174"/>
      <c r="FD38" s="173"/>
      <c r="FE38" s="174"/>
      <c r="FF38" s="174"/>
      <c r="FG38" s="173"/>
      <c r="FH38" s="174"/>
      <c r="FI38" s="174"/>
      <c r="FJ38" s="173"/>
      <c r="FK38" s="174"/>
      <c r="FL38" s="174"/>
      <c r="FM38" s="173"/>
      <c r="FN38" s="174"/>
      <c r="FO38" s="174"/>
      <c r="FP38" s="173"/>
      <c r="FQ38" s="174"/>
      <c r="FR38" s="174"/>
      <c r="FS38" s="173"/>
      <c r="FT38" s="174"/>
      <c r="FU38" s="174"/>
      <c r="FV38" s="173"/>
      <c r="FW38" s="174"/>
      <c r="FX38" s="174"/>
      <c r="FY38" s="173"/>
      <c r="FZ38" s="174"/>
      <c r="GA38" s="174"/>
      <c r="GB38" s="173"/>
      <c r="GC38" s="174"/>
      <c r="GD38" s="174"/>
      <c r="GE38" s="173"/>
      <c r="GF38" s="174"/>
      <c r="GG38" s="174"/>
      <c r="GH38" s="173"/>
      <c r="GI38" s="174"/>
      <c r="GJ38" s="174"/>
      <c r="GK38" s="173"/>
      <c r="GL38" s="174"/>
      <c r="GM38" s="174"/>
      <c r="GN38" s="173"/>
      <c r="GO38" s="174"/>
      <c r="GP38" s="174"/>
      <c r="GQ38" s="173"/>
      <c r="GR38" s="174"/>
      <c r="GS38" s="174"/>
      <c r="GT38" s="173"/>
      <c r="GU38" s="174"/>
      <c r="GV38" s="174"/>
      <c r="GW38" s="173"/>
      <c r="GX38" s="174"/>
      <c r="GY38" s="174"/>
      <c r="GZ38" s="173"/>
      <c r="HA38" s="174"/>
      <c r="HB38" s="174"/>
      <c r="HC38" s="173"/>
      <c r="HD38" s="174"/>
      <c r="HE38" s="174"/>
      <c r="HF38" s="173"/>
      <c r="HG38" s="174"/>
      <c r="HH38" s="174"/>
      <c r="HI38" s="173"/>
      <c r="HJ38" s="174"/>
      <c r="HK38" s="174"/>
      <c r="HL38" s="173"/>
      <c r="HM38" s="174"/>
      <c r="HN38" s="174"/>
      <c r="HO38" s="173"/>
      <c r="HP38" s="174"/>
      <c r="HQ38" s="174"/>
      <c r="HR38" s="173"/>
      <c r="HS38" s="174"/>
      <c r="HT38" s="174"/>
      <c r="HU38" s="173"/>
      <c r="HV38" s="174"/>
      <c r="HW38" s="174"/>
      <c r="HX38" s="173"/>
      <c r="HY38" s="174"/>
      <c r="HZ38" s="174"/>
      <c r="IA38" s="173"/>
      <c r="IB38" s="174"/>
      <c r="IC38" s="174"/>
      <c r="ID38" s="173"/>
      <c r="IE38" s="174"/>
      <c r="IF38" s="174"/>
      <c r="IG38" s="173"/>
      <c r="IH38" s="174"/>
      <c r="II38" s="174"/>
      <c r="IJ38" s="173"/>
      <c r="IK38" s="174"/>
      <c r="IL38" s="174"/>
      <c r="IM38" s="173"/>
      <c r="IN38" s="174"/>
      <c r="IO38" s="174"/>
      <c r="IP38" s="173"/>
      <c r="IQ38" s="174"/>
      <c r="IR38" s="174"/>
      <c r="IS38" s="173"/>
      <c r="IT38" s="174"/>
      <c r="IU38" s="174"/>
      <c r="IV38" s="117"/>
    </row>
    <row r="39" spans="1:10" s="115" customFormat="1" ht="48" customHeight="1">
      <c r="A39" s="173" t="s">
        <v>299</v>
      </c>
      <c r="B39" s="178"/>
      <c r="C39" s="178"/>
      <c r="D39" s="117"/>
      <c r="E39" s="117"/>
      <c r="G39" s="121"/>
      <c r="H39" s="121"/>
      <c r="I39" s="121"/>
      <c r="J39" s="121"/>
    </row>
    <row r="40" spans="1:10" s="115" customFormat="1" ht="48" customHeight="1">
      <c r="A40" s="173" t="s">
        <v>286</v>
      </c>
      <c r="B40" s="174"/>
      <c r="C40" s="174"/>
      <c r="G40" s="121"/>
      <c r="H40" s="121"/>
      <c r="I40" s="121"/>
      <c r="J40" s="121"/>
    </row>
    <row r="41" spans="1:10" s="115" customFormat="1" ht="38.25" customHeight="1">
      <c r="A41" s="173" t="s">
        <v>287</v>
      </c>
      <c r="B41" s="174"/>
      <c r="C41" s="174"/>
      <c r="G41" s="121"/>
      <c r="H41" s="121"/>
      <c r="I41" s="121"/>
      <c r="J41" s="121"/>
    </row>
    <row r="42" spans="1:10" s="115" customFormat="1" ht="32.25" customHeight="1">
      <c r="A42" s="173" t="s">
        <v>288</v>
      </c>
      <c r="B42" s="174"/>
      <c r="C42" s="174"/>
      <c r="G42" s="121"/>
      <c r="H42" s="121"/>
      <c r="I42" s="121"/>
      <c r="J42" s="121"/>
    </row>
    <row r="43" spans="1:10" s="115" customFormat="1" ht="15.75" customHeight="1">
      <c r="A43" s="115" t="s">
        <v>289</v>
      </c>
      <c r="C43" s="117"/>
      <c r="D43" s="117"/>
      <c r="E43" s="117"/>
      <c r="G43" s="121"/>
      <c r="H43" s="121"/>
      <c r="I43" s="121"/>
      <c r="J43" s="121"/>
    </row>
    <row r="44" spans="2:10" s="115" customFormat="1" ht="15.75" customHeight="1">
      <c r="B44" s="175" t="s">
        <v>297</v>
      </c>
      <c r="C44" s="175"/>
      <c r="G44" s="121"/>
      <c r="H44" s="121"/>
      <c r="I44" s="121"/>
      <c r="J44" s="121"/>
    </row>
    <row r="45" spans="1:10" s="135" customFormat="1" ht="15.75" customHeight="1">
      <c r="A45" s="135" t="s">
        <v>290</v>
      </c>
      <c r="B45" s="176" t="s">
        <v>252</v>
      </c>
      <c r="C45" s="176"/>
      <c r="G45" s="136"/>
      <c r="H45" s="136"/>
      <c r="I45" s="136"/>
      <c r="J45" s="136"/>
    </row>
    <row r="46" spans="3:10" s="115" customFormat="1" ht="15.75" customHeight="1">
      <c r="C46" s="117"/>
      <c r="D46" s="117"/>
      <c r="E46" s="117"/>
      <c r="G46" s="121"/>
      <c r="H46" s="121"/>
      <c r="I46" s="121"/>
      <c r="J46" s="121"/>
    </row>
    <row r="47" spans="1:10" s="109" customFormat="1" ht="21" customHeight="1">
      <c r="A47" s="115"/>
      <c r="B47" s="115"/>
      <c r="C47" s="117"/>
      <c r="D47" s="115"/>
      <c r="E47" s="115"/>
      <c r="G47" s="111"/>
      <c r="H47" s="111"/>
      <c r="I47" s="111"/>
      <c r="J47" s="111"/>
    </row>
    <row r="48" spans="2:10" s="115" customFormat="1" ht="15" customHeight="1">
      <c r="B48" s="123"/>
      <c r="C48" s="123"/>
      <c r="D48" s="123"/>
      <c r="E48" s="123"/>
      <c r="F48" s="123"/>
      <c r="G48" s="121"/>
      <c r="H48" s="121"/>
      <c r="I48" s="121"/>
      <c r="J48" s="121"/>
    </row>
    <row r="49" spans="2:10" s="115" customFormat="1" ht="15" customHeight="1">
      <c r="B49" s="123"/>
      <c r="C49" s="123"/>
      <c r="D49" s="123"/>
      <c r="E49" s="123"/>
      <c r="F49" s="123"/>
      <c r="G49" s="121"/>
      <c r="H49" s="121"/>
      <c r="I49" s="121"/>
      <c r="J49" s="121"/>
    </row>
    <row r="50" spans="2:10" s="115" customFormat="1" ht="15" customHeight="1">
      <c r="B50" s="123"/>
      <c r="C50" s="123"/>
      <c r="D50" s="123"/>
      <c r="E50" s="123"/>
      <c r="F50" s="123"/>
      <c r="G50" s="121"/>
      <c r="H50" s="121"/>
      <c r="I50" s="121"/>
      <c r="J50" s="121"/>
    </row>
    <row r="51" spans="7:10" s="115" customFormat="1" ht="16.5" customHeight="1">
      <c r="G51" s="121"/>
      <c r="H51" s="121"/>
      <c r="I51" s="121"/>
      <c r="J51" s="121"/>
    </row>
    <row r="52" spans="3:10" s="115" customFormat="1" ht="15.75" customHeight="1">
      <c r="C52" s="117"/>
      <c r="D52" s="117"/>
      <c r="E52" s="117"/>
      <c r="G52" s="121"/>
      <c r="H52" s="121"/>
      <c r="I52" s="121"/>
      <c r="J52" s="121"/>
    </row>
    <row r="53" spans="3:10" s="115" customFormat="1" ht="15.75" customHeight="1">
      <c r="C53" s="117"/>
      <c r="D53" s="117"/>
      <c r="E53" s="117"/>
      <c r="G53" s="121"/>
      <c r="H53" s="121"/>
      <c r="I53" s="121"/>
      <c r="J53" s="121"/>
    </row>
    <row r="54" spans="3:10" s="115" customFormat="1" ht="15.75" customHeight="1">
      <c r="C54" s="117"/>
      <c r="G54" s="121"/>
      <c r="H54" s="121"/>
      <c r="I54" s="121"/>
      <c r="J54" s="121"/>
    </row>
    <row r="55" spans="3:10" s="115" customFormat="1" ht="15.75" customHeight="1">
      <c r="C55" s="117"/>
      <c r="G55" s="121"/>
      <c r="H55" s="121"/>
      <c r="I55" s="121"/>
      <c r="J55" s="121"/>
    </row>
    <row r="56" spans="2:10" s="115" customFormat="1" ht="15.75" customHeight="1">
      <c r="B56" s="117"/>
      <c r="G56" s="121"/>
      <c r="H56" s="121"/>
      <c r="I56" s="121"/>
      <c r="J56" s="121"/>
    </row>
    <row r="57" spans="3:10" s="115" customFormat="1" ht="15.75" customHeight="1">
      <c r="C57" s="117"/>
      <c r="D57" s="117"/>
      <c r="E57" s="117"/>
      <c r="G57" s="121"/>
      <c r="H57" s="121"/>
      <c r="I57" s="121"/>
      <c r="J57" s="121"/>
    </row>
    <row r="58" spans="3:10" s="115" customFormat="1" ht="15.75" customHeight="1">
      <c r="C58" s="117"/>
      <c r="G58" s="121"/>
      <c r="H58" s="121"/>
      <c r="I58" s="121"/>
      <c r="J58" s="121"/>
    </row>
    <row r="59" spans="2:10" s="115" customFormat="1" ht="15.75" customHeight="1">
      <c r="B59" s="117"/>
      <c r="G59" s="121"/>
      <c r="H59" s="121"/>
      <c r="I59" s="121"/>
      <c r="J59" s="121"/>
    </row>
    <row r="60" spans="3:10" s="115" customFormat="1" ht="15.75" customHeight="1">
      <c r="C60" s="117"/>
      <c r="D60" s="117"/>
      <c r="E60" s="117"/>
      <c r="G60" s="121"/>
      <c r="H60" s="121"/>
      <c r="I60" s="121"/>
      <c r="J60" s="121"/>
    </row>
    <row r="61" spans="1:10" s="109" customFormat="1" ht="21" customHeight="1">
      <c r="A61" s="115"/>
      <c r="B61" s="115"/>
      <c r="C61" s="117"/>
      <c r="D61" s="115"/>
      <c r="E61" s="115"/>
      <c r="G61" s="111"/>
      <c r="H61" s="111"/>
      <c r="I61" s="111"/>
      <c r="J61" s="111"/>
    </row>
    <row r="62" spans="1:10" s="139" customFormat="1" ht="16.5" customHeight="1">
      <c r="A62" s="115"/>
      <c r="B62" s="117"/>
      <c r="C62" s="115"/>
      <c r="D62" s="115"/>
      <c r="E62" s="115"/>
      <c r="F62" s="137"/>
      <c r="G62" s="138"/>
      <c r="H62" s="138"/>
      <c r="I62" s="138"/>
      <c r="J62" s="138"/>
    </row>
    <row r="63" spans="3:10" s="115" customFormat="1" ht="15.75" customHeight="1">
      <c r="C63" s="117"/>
      <c r="D63" s="117"/>
      <c r="E63" s="117"/>
      <c r="G63" s="121"/>
      <c r="H63" s="121"/>
      <c r="I63" s="121"/>
      <c r="J63" s="121"/>
    </row>
    <row r="64" spans="3:10" s="115" customFormat="1" ht="15.75" customHeight="1">
      <c r="C64" s="117"/>
      <c r="G64" s="121"/>
      <c r="H64" s="121"/>
      <c r="I64" s="121"/>
      <c r="J64" s="121"/>
    </row>
    <row r="65" spans="2:10" s="115" customFormat="1" ht="15.75" customHeight="1">
      <c r="B65" s="117"/>
      <c r="G65" s="121"/>
      <c r="H65" s="121"/>
      <c r="I65" s="121"/>
      <c r="J65" s="121"/>
    </row>
    <row r="66" spans="3:10" s="115" customFormat="1" ht="15.75" customHeight="1">
      <c r="C66" s="117"/>
      <c r="D66" s="117"/>
      <c r="E66" s="117"/>
      <c r="G66" s="121"/>
      <c r="H66" s="121"/>
      <c r="I66" s="121"/>
      <c r="J66" s="121"/>
    </row>
    <row r="67" spans="1:10" s="109" customFormat="1" ht="21" customHeight="1">
      <c r="A67" s="115"/>
      <c r="B67" s="115"/>
      <c r="C67" s="117"/>
      <c r="D67" s="115"/>
      <c r="E67" s="115"/>
      <c r="G67" s="111"/>
      <c r="H67" s="111"/>
      <c r="I67" s="111"/>
      <c r="J67" s="111"/>
    </row>
    <row r="68" spans="1:10" s="139" customFormat="1" ht="16.5" customHeight="1">
      <c r="A68" s="115"/>
      <c r="B68" s="117"/>
      <c r="C68" s="115"/>
      <c r="D68" s="115"/>
      <c r="E68" s="115"/>
      <c r="F68" s="137"/>
      <c r="G68" s="138"/>
      <c r="H68" s="138"/>
      <c r="I68" s="138"/>
      <c r="J68" s="138"/>
    </row>
    <row r="69" spans="1:10" s="143" customFormat="1" ht="18" customHeight="1">
      <c r="A69" s="115"/>
      <c r="B69" s="139"/>
      <c r="C69" s="139"/>
      <c r="D69" s="140"/>
      <c r="E69" s="177"/>
      <c r="F69" s="177"/>
      <c r="G69" s="142"/>
      <c r="H69" s="142"/>
      <c r="I69" s="142"/>
      <c r="J69" s="142"/>
    </row>
    <row r="70" spans="1:10" s="143" customFormat="1" ht="18" customHeight="1">
      <c r="A70" s="115"/>
      <c r="B70" s="139"/>
      <c r="C70" s="139"/>
      <c r="D70" s="140"/>
      <c r="E70" s="141"/>
      <c r="F70" s="141"/>
      <c r="G70" s="142"/>
      <c r="H70" s="142"/>
      <c r="I70" s="142"/>
      <c r="J70" s="142"/>
    </row>
  </sheetData>
  <mergeCells count="270">
    <mergeCell ref="B1:C1"/>
    <mergeCell ref="B2:C5"/>
    <mergeCell ref="A7:C7"/>
    <mergeCell ref="A8:C8"/>
    <mergeCell ref="A15:C15"/>
    <mergeCell ref="A21:C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DQ21:DS21"/>
    <mergeCell ref="DT21:DV21"/>
    <mergeCell ref="DW21:DY21"/>
    <mergeCell ref="DZ21:EB21"/>
    <mergeCell ref="EC21:EE21"/>
    <mergeCell ref="EF21:EH21"/>
    <mergeCell ref="EI21:EK21"/>
    <mergeCell ref="EL21:EN21"/>
    <mergeCell ref="EO21:EQ21"/>
    <mergeCell ref="ER21:ET21"/>
    <mergeCell ref="EU21:EW21"/>
    <mergeCell ref="EX21:EZ21"/>
    <mergeCell ref="FA21:FC21"/>
    <mergeCell ref="FD21:FF21"/>
    <mergeCell ref="FG21:FI21"/>
    <mergeCell ref="FJ21:FL21"/>
    <mergeCell ref="FM21:FO21"/>
    <mergeCell ref="FP21:FR21"/>
    <mergeCell ref="FS21:FU21"/>
    <mergeCell ref="FV21:FX21"/>
    <mergeCell ref="FY21:GA21"/>
    <mergeCell ref="GB21:GD21"/>
    <mergeCell ref="GE21:GG21"/>
    <mergeCell ref="GH21:GJ21"/>
    <mergeCell ref="GK21:GM21"/>
    <mergeCell ref="GN21:GP21"/>
    <mergeCell ref="GQ21:GS21"/>
    <mergeCell ref="GT21:GV21"/>
    <mergeCell ref="GW21:GY21"/>
    <mergeCell ref="GZ21:HB21"/>
    <mergeCell ref="HC21:HE21"/>
    <mergeCell ref="HF21:HH21"/>
    <mergeCell ref="HI21:HK21"/>
    <mergeCell ref="HL21:HN21"/>
    <mergeCell ref="HO21:HQ21"/>
    <mergeCell ref="HR21:HT21"/>
    <mergeCell ref="HU21:HW21"/>
    <mergeCell ref="HX21:HZ21"/>
    <mergeCell ref="IA21:IC21"/>
    <mergeCell ref="ID21:IF21"/>
    <mergeCell ref="IG21:II21"/>
    <mergeCell ref="IJ21:IL21"/>
    <mergeCell ref="IM21:IO21"/>
    <mergeCell ref="IP21:IR21"/>
    <mergeCell ref="IS21:IU21"/>
    <mergeCell ref="A24:C24"/>
    <mergeCell ref="A26:C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DQ26:DS26"/>
    <mergeCell ref="DT26:DV26"/>
    <mergeCell ref="DW26:DY26"/>
    <mergeCell ref="DZ26:EB26"/>
    <mergeCell ref="EC26:EE26"/>
    <mergeCell ref="EF26:EH26"/>
    <mergeCell ref="EI26:EK26"/>
    <mergeCell ref="EL26:EN26"/>
    <mergeCell ref="EO26:EQ26"/>
    <mergeCell ref="ER26:ET26"/>
    <mergeCell ref="EU26:EW26"/>
    <mergeCell ref="EX26:EZ26"/>
    <mergeCell ref="FA26:FC26"/>
    <mergeCell ref="FD26:FF26"/>
    <mergeCell ref="FG26:FI26"/>
    <mergeCell ref="FJ26:FL26"/>
    <mergeCell ref="FM26:FO26"/>
    <mergeCell ref="FP26:FR26"/>
    <mergeCell ref="FS26:FU26"/>
    <mergeCell ref="FV26:FX26"/>
    <mergeCell ref="FY26:GA26"/>
    <mergeCell ref="GB26:GD26"/>
    <mergeCell ref="GE26:GG26"/>
    <mergeCell ref="GH26:GJ26"/>
    <mergeCell ref="GK26:GM26"/>
    <mergeCell ref="GN26:GP26"/>
    <mergeCell ref="GQ26:GS26"/>
    <mergeCell ref="GT26:GV26"/>
    <mergeCell ref="GW26:GY26"/>
    <mergeCell ref="GZ26:HB26"/>
    <mergeCell ref="HC26:HE26"/>
    <mergeCell ref="HX26:HZ26"/>
    <mergeCell ref="IA26:IC26"/>
    <mergeCell ref="HF26:HH26"/>
    <mergeCell ref="HI26:HK26"/>
    <mergeCell ref="HL26:HN26"/>
    <mergeCell ref="HO26:HQ26"/>
    <mergeCell ref="IP26:IR26"/>
    <mergeCell ref="IS26:IU26"/>
    <mergeCell ref="A27:C27"/>
    <mergeCell ref="A28:C28"/>
    <mergeCell ref="ID26:IF26"/>
    <mergeCell ref="IG26:II26"/>
    <mergeCell ref="IJ26:IL26"/>
    <mergeCell ref="IM26:IO26"/>
    <mergeCell ref="HR26:HT26"/>
    <mergeCell ref="HU26:HW26"/>
    <mergeCell ref="A29:C29"/>
    <mergeCell ref="A31:A32"/>
    <mergeCell ref="B31:C31"/>
    <mergeCell ref="A37:C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DQ38:DS38"/>
    <mergeCell ref="DT38:DV38"/>
    <mergeCell ref="DW38:DY38"/>
    <mergeCell ref="DZ38:EB38"/>
    <mergeCell ref="EC38:EE38"/>
    <mergeCell ref="EF38:EH38"/>
    <mergeCell ref="EI38:EK38"/>
    <mergeCell ref="EL38:EN38"/>
    <mergeCell ref="EO38:EQ38"/>
    <mergeCell ref="ER38:ET38"/>
    <mergeCell ref="EU38:EW38"/>
    <mergeCell ref="EX38:EZ38"/>
    <mergeCell ref="FA38:FC38"/>
    <mergeCell ref="FD38:FF38"/>
    <mergeCell ref="FG38:FI38"/>
    <mergeCell ref="FJ38:FL38"/>
    <mergeCell ref="FM38:FO38"/>
    <mergeCell ref="FP38:FR38"/>
    <mergeCell ref="FS38:FU38"/>
    <mergeCell ref="FV38:FX38"/>
    <mergeCell ref="FY38:GA38"/>
    <mergeCell ref="GB38:GD38"/>
    <mergeCell ref="GE38:GG38"/>
    <mergeCell ref="GH38:GJ38"/>
    <mergeCell ref="GK38:GM38"/>
    <mergeCell ref="GN38:GP38"/>
    <mergeCell ref="GQ38:GS38"/>
    <mergeCell ref="GT38:GV38"/>
    <mergeCell ref="GW38:GY38"/>
    <mergeCell ref="GZ38:HB38"/>
    <mergeCell ref="HC38:HE38"/>
    <mergeCell ref="HF38:HH38"/>
    <mergeCell ref="IA38:IC38"/>
    <mergeCell ref="ID38:IF38"/>
    <mergeCell ref="HI38:HK38"/>
    <mergeCell ref="HL38:HN38"/>
    <mergeCell ref="HO38:HQ38"/>
    <mergeCell ref="HR38:HT38"/>
    <mergeCell ref="IS38:IU38"/>
    <mergeCell ref="A39:C39"/>
    <mergeCell ref="A40:C40"/>
    <mergeCell ref="A41:C41"/>
    <mergeCell ref="IG38:II38"/>
    <mergeCell ref="IJ38:IL38"/>
    <mergeCell ref="IM38:IO38"/>
    <mergeCell ref="IP38:IR38"/>
    <mergeCell ref="HU38:HW38"/>
    <mergeCell ref="HX38:HZ38"/>
    <mergeCell ref="A42:C42"/>
    <mergeCell ref="B44:C44"/>
    <mergeCell ref="B45:C45"/>
    <mergeCell ref="E69:F69"/>
  </mergeCells>
  <printOptions/>
  <pageMargins left="0.78" right="0.31" top="0.6" bottom="0.4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4" customWidth="1"/>
    <col min="2" max="2" width="1.1015625" style="14" customWidth="1"/>
    <col min="3" max="3" width="28.09765625" style="14" customWidth="1"/>
    <col min="4" max="16384" width="8" style="14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4" customWidth="1"/>
    <col min="2" max="2" width="1.1015625" style="14" customWidth="1"/>
    <col min="3" max="3" width="28.09765625" style="14" customWidth="1"/>
    <col min="4" max="16384" width="8" style="14" customWidth="1"/>
  </cols>
  <sheetData>
    <row r="1" spans="1:3" ht="16.5">
      <c r="A1" s="15" t="s">
        <v>29</v>
      </c>
      <c r="C1" s="25"/>
    </row>
    <row r="2" ht="15.75" thickBot="1">
      <c r="A2" s="15" t="s">
        <v>28</v>
      </c>
    </row>
    <row r="3" spans="1:3" ht="13.5" thickBot="1">
      <c r="A3" s="16" t="s">
        <v>17</v>
      </c>
      <c r="C3" s="17" t="s">
        <v>18</v>
      </c>
    </row>
    <row r="4" spans="1:3" ht="15">
      <c r="A4" s="16">
        <v>3</v>
      </c>
      <c r="C4" s="25"/>
    </row>
    <row r="5" ht="15">
      <c r="C5" s="25"/>
    </row>
    <row r="6" ht="15.75" thickBot="1">
      <c r="C6" s="25"/>
    </row>
    <row r="7" spans="1:3" ht="15">
      <c r="A7" s="18" t="s">
        <v>19</v>
      </c>
      <c r="C7" s="25"/>
    </row>
    <row r="8" spans="1:3" ht="15">
      <c r="A8" s="19" t="s">
        <v>20</v>
      </c>
      <c r="C8" s="25"/>
    </row>
    <row r="9" spans="1:3" ht="15">
      <c r="A9" s="20" t="s">
        <v>21</v>
      </c>
      <c r="C9" s="25"/>
    </row>
    <row r="10" spans="1:3" ht="15">
      <c r="A10" s="19" t="s">
        <v>22</v>
      </c>
      <c r="C10" s="25"/>
    </row>
    <row r="11" spans="1:3" ht="15.75" thickBot="1">
      <c r="A11" s="21" t="s">
        <v>23</v>
      </c>
      <c r="C11" s="25"/>
    </row>
    <row r="12" ht="15">
      <c r="C12" s="25"/>
    </row>
    <row r="13" ht="15.75" thickBot="1">
      <c r="C13" s="25"/>
    </row>
    <row r="14" spans="1:3" ht="15.75" thickBot="1">
      <c r="A14" s="17" t="s">
        <v>24</v>
      </c>
      <c r="C14" s="25"/>
    </row>
    <row r="15" ht="15">
      <c r="A15" s="25"/>
    </row>
    <row r="16" ht="15.75" thickBot="1">
      <c r="A16" s="25"/>
    </row>
    <row r="17" spans="1:3" ht="15.75" thickBot="1">
      <c r="A17" s="25"/>
      <c r="C17" s="17" t="s">
        <v>25</v>
      </c>
    </row>
    <row r="18" ht="15">
      <c r="C18" s="25"/>
    </row>
    <row r="19" ht="15">
      <c r="C19" s="25"/>
    </row>
    <row r="20" spans="1:3" ht="15">
      <c r="A20" s="22" t="s">
        <v>26</v>
      </c>
      <c r="C20" s="25"/>
    </row>
    <row r="21" spans="1:3" ht="15">
      <c r="A21" s="25"/>
      <c r="C21" s="25"/>
    </row>
    <row r="22" spans="1:3" ht="15">
      <c r="A22" s="25"/>
      <c r="C22" s="25"/>
    </row>
    <row r="23" spans="1:3" ht="15">
      <c r="A23" s="25"/>
      <c r="C23" s="25"/>
    </row>
    <row r="24" ht="15">
      <c r="A24" s="25"/>
    </row>
    <row r="25" ht="15">
      <c r="A25" s="25"/>
    </row>
    <row r="26" spans="1:3" ht="15.75" thickBot="1">
      <c r="A26" s="25"/>
      <c r="C26" s="23" t="s">
        <v>27</v>
      </c>
    </row>
    <row r="27" spans="1:3" ht="15">
      <c r="A27" s="25"/>
      <c r="C27" s="25"/>
    </row>
    <row r="28" spans="1:3" ht="15">
      <c r="A28" s="25"/>
      <c r="C28" s="25"/>
    </row>
    <row r="29" spans="1:3" ht="15">
      <c r="A29" s="25"/>
      <c r="C29" s="25"/>
    </row>
    <row r="30" spans="1:3" ht="15">
      <c r="A30" s="25"/>
      <c r="C30" s="25"/>
    </row>
    <row r="31" spans="1:3" ht="15">
      <c r="A31" s="25"/>
      <c r="C31" s="25"/>
    </row>
    <row r="32" spans="1:3" ht="15">
      <c r="A32" s="25"/>
      <c r="C32" s="25"/>
    </row>
    <row r="33" spans="1:3" ht="15">
      <c r="A33" s="25"/>
      <c r="C33" s="25"/>
    </row>
    <row r="34" spans="1:3" ht="15">
      <c r="A34" s="25"/>
      <c r="C34" s="25"/>
    </row>
    <row r="35" spans="1:3" ht="15">
      <c r="A35" s="25"/>
      <c r="C35" s="25"/>
    </row>
    <row r="36" spans="1:3" ht="15">
      <c r="A36" s="25"/>
      <c r="C36" s="25"/>
    </row>
    <row r="37" ht="15">
      <c r="A37" s="25"/>
    </row>
    <row r="38" ht="15">
      <c r="A38" s="25"/>
    </row>
    <row r="39" spans="1:3" ht="15">
      <c r="A39" s="25"/>
      <c r="C39" s="25"/>
    </row>
    <row r="40" spans="1:3" ht="15">
      <c r="A40" s="25"/>
      <c r="C40" s="25"/>
    </row>
    <row r="41" spans="1:3" ht="15">
      <c r="A41" s="25"/>
      <c r="C41" s="25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4" customWidth="1"/>
    <col min="2" max="2" width="1.1015625" style="14" customWidth="1"/>
    <col min="3" max="3" width="28.09765625" style="14" customWidth="1"/>
    <col min="4" max="16384" width="8" style="14" customWidth="1"/>
  </cols>
  <sheetData>
    <row r="1" spans="1:3" ht="16.5">
      <c r="A1" s="15" t="s">
        <v>31</v>
      </c>
      <c r="C1" s="27"/>
    </row>
    <row r="2" ht="15.75" thickBot="1">
      <c r="A2" s="15" t="s">
        <v>30</v>
      </c>
    </row>
    <row r="3" spans="1:3" ht="13.5" thickBot="1">
      <c r="A3" s="16" t="s">
        <v>17</v>
      </c>
      <c r="C3" s="17" t="s">
        <v>18</v>
      </c>
    </row>
    <row r="4" spans="1:3" ht="15">
      <c r="A4" s="16">
        <v>3</v>
      </c>
      <c r="C4" s="25"/>
    </row>
    <row r="5" ht="15">
      <c r="C5" s="25"/>
    </row>
    <row r="6" ht="15.75" thickBot="1">
      <c r="C6" s="25"/>
    </row>
    <row r="7" spans="1:3" ht="15">
      <c r="A7" s="18" t="s">
        <v>19</v>
      </c>
      <c r="C7" s="25"/>
    </row>
    <row r="8" spans="1:3" ht="15">
      <c r="A8" s="19" t="s">
        <v>20</v>
      </c>
      <c r="C8" s="25"/>
    </row>
    <row r="9" spans="1:3" ht="15">
      <c r="A9" s="20" t="s">
        <v>21</v>
      </c>
      <c r="C9" s="25"/>
    </row>
    <row r="10" spans="1:3" ht="15">
      <c r="A10" s="19" t="s">
        <v>22</v>
      </c>
      <c r="C10" s="25"/>
    </row>
    <row r="11" spans="1:3" ht="15.75" thickBot="1">
      <c r="A11" s="21" t="s">
        <v>23</v>
      </c>
      <c r="C11" s="25"/>
    </row>
    <row r="12" ht="15">
      <c r="C12" s="25"/>
    </row>
    <row r="13" ht="15.75" thickBot="1">
      <c r="C13" s="25"/>
    </row>
    <row r="14" spans="1:3" ht="15.75" thickBot="1">
      <c r="A14" s="17" t="s">
        <v>24</v>
      </c>
      <c r="C14" s="25"/>
    </row>
    <row r="15" ht="15">
      <c r="A15" s="25"/>
    </row>
    <row r="16" ht="15.75" thickBot="1">
      <c r="A16" s="25"/>
    </row>
    <row r="17" spans="1:3" ht="15.75" thickBot="1">
      <c r="A17" s="25"/>
      <c r="C17" s="17" t="s">
        <v>25</v>
      </c>
    </row>
    <row r="18" ht="15">
      <c r="C18" s="25"/>
    </row>
    <row r="19" ht="15">
      <c r="C19" s="25"/>
    </row>
    <row r="20" spans="1:3" ht="15">
      <c r="A20" s="22" t="s">
        <v>26</v>
      </c>
      <c r="C20" s="25"/>
    </row>
    <row r="21" spans="1:3" ht="15">
      <c r="A21" s="25"/>
      <c r="C21" s="25"/>
    </row>
    <row r="22" spans="1:3" ht="15">
      <c r="A22" s="25"/>
      <c r="C22" s="25"/>
    </row>
    <row r="23" spans="1:3" ht="15">
      <c r="A23" s="25"/>
      <c r="C23" s="25"/>
    </row>
    <row r="24" ht="15">
      <c r="A24" s="25"/>
    </row>
    <row r="25" ht="15">
      <c r="A25" s="25"/>
    </row>
    <row r="26" spans="1:3" ht="15.75" thickBot="1">
      <c r="A26" s="25"/>
      <c r="C26" s="23" t="s">
        <v>27</v>
      </c>
    </row>
    <row r="27" spans="1:3" ht="15">
      <c r="A27" s="25"/>
      <c r="C27" s="25"/>
    </row>
    <row r="28" spans="1:3" ht="15">
      <c r="A28" s="25"/>
      <c r="C28" s="25"/>
    </row>
    <row r="29" spans="1:3" ht="15">
      <c r="A29" s="25"/>
      <c r="C29" s="25"/>
    </row>
    <row r="30" spans="1:3" ht="15">
      <c r="A30" s="25"/>
      <c r="C30" s="25"/>
    </row>
    <row r="31" spans="1:3" ht="15">
      <c r="A31" s="25"/>
      <c r="C31" s="25"/>
    </row>
    <row r="32" spans="1:3" ht="15">
      <c r="A32" s="25"/>
      <c r="C32" s="25"/>
    </row>
    <row r="33" spans="1:3" ht="15">
      <c r="A33" s="25"/>
      <c r="C33" s="25"/>
    </row>
    <row r="34" spans="1:3" ht="15">
      <c r="A34" s="25"/>
      <c r="C34" s="25"/>
    </row>
    <row r="35" spans="1:3" ht="15">
      <c r="A35" s="25"/>
      <c r="C35" s="25"/>
    </row>
    <row r="36" spans="1:3" ht="15">
      <c r="A36" s="25"/>
      <c r="C36" s="25"/>
    </row>
    <row r="37" ht="15">
      <c r="A37" s="25"/>
    </row>
    <row r="38" ht="15">
      <c r="A38" s="25"/>
    </row>
    <row r="39" spans="1:3" ht="15">
      <c r="A39" s="25"/>
      <c r="C39" s="25"/>
    </row>
    <row r="40" spans="1:3" ht="15">
      <c r="A40" s="25"/>
      <c r="C40" s="25"/>
    </row>
    <row r="41" spans="1:3" ht="15">
      <c r="A41" s="25"/>
      <c r="C41" s="25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4" customWidth="1"/>
    <col min="2" max="2" width="1.1015625" style="14" customWidth="1"/>
    <col min="3" max="3" width="28.09765625" style="14" customWidth="1"/>
    <col min="4" max="16384" width="8" style="14" customWidth="1"/>
  </cols>
  <sheetData>
    <row r="1" spans="1:3" ht="15">
      <c r="A1" s="27"/>
      <c r="C1" s="27"/>
    </row>
    <row r="2" ht="15.75" thickBot="1">
      <c r="A2" s="27"/>
    </row>
    <row r="3" spans="1:3" ht="15.75" thickBot="1">
      <c r="A3" s="25"/>
      <c r="C3" s="25"/>
    </row>
    <row r="4" spans="1:3" ht="15">
      <c r="A4" s="25"/>
      <c r="C4" s="28"/>
    </row>
    <row r="5" ht="15">
      <c r="C5" s="28"/>
    </row>
    <row r="6" ht="15.75" thickBot="1">
      <c r="C6" s="28"/>
    </row>
    <row r="7" spans="1:3" ht="15">
      <c r="A7" s="25"/>
      <c r="C7" s="28"/>
    </row>
    <row r="8" spans="1:3" ht="15">
      <c r="A8" s="25"/>
      <c r="C8" s="28"/>
    </row>
    <row r="9" spans="1:3" ht="15">
      <c r="A9" s="25"/>
      <c r="C9" s="28"/>
    </row>
    <row r="10" spans="1:3" ht="15">
      <c r="A10" s="25"/>
      <c r="C10" s="28"/>
    </row>
    <row r="11" spans="1:3" ht="15.75" thickBot="1">
      <c r="A11" s="25"/>
      <c r="C11" s="28"/>
    </row>
    <row r="12" ht="15">
      <c r="C12" s="28"/>
    </row>
    <row r="13" ht="15.75" thickBot="1">
      <c r="C13" s="28"/>
    </row>
    <row r="14" spans="1:3" ht="15.75" thickBot="1">
      <c r="A14" s="25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5"/>
    </row>
    <row r="18" ht="15">
      <c r="C18" s="28"/>
    </row>
    <row r="19" ht="15">
      <c r="C19" s="28"/>
    </row>
    <row r="20" spans="1:3" ht="15">
      <c r="A20" s="25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5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4" customWidth="1"/>
    <col min="2" max="2" width="1.1015625" style="14" customWidth="1"/>
    <col min="3" max="3" width="28.09765625" style="14" customWidth="1"/>
    <col min="4" max="16384" width="8" style="14" customWidth="1"/>
  </cols>
  <sheetData>
    <row r="1" spans="1:3" ht="15">
      <c r="A1" s="27"/>
      <c r="C1" s="27"/>
    </row>
    <row r="2" ht="15.75" thickBot="1">
      <c r="A2" s="27"/>
    </row>
    <row r="3" spans="1:3" ht="15.75" thickBot="1">
      <c r="A3" s="27"/>
      <c r="C3" s="27"/>
    </row>
    <row r="4" spans="1:3" ht="15">
      <c r="A4" s="27"/>
      <c r="C4" s="28"/>
    </row>
    <row r="5" ht="15">
      <c r="C5" s="28"/>
    </row>
    <row r="6" ht="15.75" thickBot="1">
      <c r="C6" s="28"/>
    </row>
    <row r="7" spans="1:3" ht="15">
      <c r="A7" s="27"/>
      <c r="C7" s="28"/>
    </row>
    <row r="8" spans="1:3" ht="15">
      <c r="A8" s="27"/>
      <c r="C8" s="28"/>
    </row>
    <row r="9" spans="1:3" ht="15">
      <c r="A9" s="27"/>
      <c r="C9" s="28"/>
    </row>
    <row r="10" spans="1:3" ht="15">
      <c r="A10" s="27"/>
      <c r="C10" s="28"/>
    </row>
    <row r="11" spans="1:3" ht="15.75" thickBot="1">
      <c r="A11" s="27"/>
      <c r="C11" s="28"/>
    </row>
    <row r="12" ht="15">
      <c r="C12" s="28"/>
    </row>
    <row r="13" ht="15.75" thickBot="1">
      <c r="C13" s="28"/>
    </row>
    <row r="14" spans="1:3" ht="15.75" thickBot="1">
      <c r="A14" s="27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7"/>
    </row>
    <row r="18" ht="15">
      <c r="C18" s="28"/>
    </row>
    <row r="19" ht="15">
      <c r="C19" s="28"/>
    </row>
    <row r="20" spans="1:3" ht="15">
      <c r="A20" s="27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7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 long UnBrico</dc:creator>
  <cp:keywords/>
  <dc:description/>
  <cp:lastModifiedBy>Office</cp:lastModifiedBy>
  <cp:lastPrinted>2009-08-06T02:14:46Z</cp:lastPrinted>
  <dcterms:created xsi:type="dcterms:W3CDTF">1996-10-26T06:27:49Z</dcterms:created>
  <dcterms:modified xsi:type="dcterms:W3CDTF">2010-12-17T07:57:13Z</dcterms:modified>
  <cp:category/>
  <cp:version/>
  <cp:contentType/>
  <cp:contentStatus/>
</cp:coreProperties>
</file>